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filterPrivacy="1" defaultThemeVersion="124226"/>
  <xr:revisionPtr revIDLastSave="0" documentId="13_ncr:1_{B67142F6-D337-4B06-9FCA-961E0979F6F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8" i="1" l="1"/>
  <c r="M28" i="1"/>
  <c r="B36" i="1"/>
  <c r="D29" i="1"/>
  <c r="D28" i="1"/>
  <c r="D27" i="1"/>
  <c r="H12" i="1" l="1"/>
  <c r="B20" i="1"/>
  <c r="G5" i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J5" i="1" l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H37" i="1"/>
  <c r="H36" i="1" l="1"/>
  <c r="H35" i="1"/>
  <c r="D36" i="1"/>
  <c r="K7" i="1" l="1"/>
  <c r="I32" i="1" l="1"/>
  <c r="I31" i="1"/>
  <c r="I33" i="1"/>
  <c r="D37" i="1" l="1"/>
  <c r="I27" i="1"/>
  <c r="D35" i="1" l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I35" i="1" s="1"/>
  <c r="E15" i="1" l="1"/>
  <c r="I36" i="1"/>
  <c r="B17" i="1"/>
  <c r="B21" i="1" s="1"/>
  <c r="B19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<sst xmlns="http://schemas.openxmlformats.org/spreadsheetml/2006/main" count="31" uniqueCount="29">
  <si>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</si>
  <si>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</si>
  <si>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</si>
  <si>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</si>
  <si>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</si>
  <si>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</si>
  <si>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</si>
  <si>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</si>
  <si>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</si>
  <si>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</si>
  <si>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</si>
  <si>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</si>
  <si>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</si>
  <si>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</si>
  <si>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</si>
  <si>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</si>
  <si>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</si>
  <si>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</si>
  <si>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</si>
  <si>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</si>
  <si>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</si>
  <si>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</si>
  <si>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</si>
  <si>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</si>
  <si>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</si>
  <si>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</si>
  <si>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Measurement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</si>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</sst>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0" fontId="0" fillId="0" borderId="8" xfId="0" applyBorder="1"/>
    <xf numFmtId="43" fontId="0" fillId="0" borderId="9" xfId="0" applyNumberFormat="1" applyBorder="1"/>
    <xf numFmtId="43" fontId="0" fillId="0" borderId="1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41</xdr:row>
      <xdr:rowOff>182090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DA133F-1CE1-428D-9678-96D47DBF8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79925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2212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9F91D5-FC54-44BD-991C-A9DDAD19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51812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202265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7B2C0C1-2F3D-4913-B2EE-7B3DEAE9A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51865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276944</xdr:colOff>
      <xdr:row>38</xdr:row>
      <xdr:rowOff>39116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591612-B14E-481A-A5A5-7AA27CAC5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53744" cy="7278116"/>
        </a:xfrm>
        <a:prstGeom prst="rect">
          <a:avLst/>
        </a:prstGeom>
      </xdr:spPr>
    </xdr:pic>
    <xdr:clientData/>
  </xdr:twoCellAnchor>
  <xdr:twoCellAnchor editAs="oneCell">
    <xdr:from>
      <xdr:col>9</xdr:col>
      <xdr:colOff>514349</xdr:colOff>
      <xdr:row>0</xdr:row>
      <xdr:rowOff>0</xdr:rowOff>
    </xdr:from>
    <xdr:to>
      <xdr:col>25</xdr:col>
      <xdr:colOff>38100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5CDA7-557E-F30C-71CB-9F026B107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49" y="0"/>
          <a:ext cx="9277351" cy="765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142875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555754-9008-A66F-311E-DE36D8EC9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86875" cy="865943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0</xdr:row>
      <xdr:rowOff>0</xdr:rowOff>
    </xdr:from>
    <xdr:to>
      <xdr:col>31</xdr:col>
      <xdr:colOff>344224</xdr:colOff>
      <xdr:row>42</xdr:row>
      <xdr:rowOff>134485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910879-3B5C-11FC-7F86-36309289D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0"/>
          <a:ext cx="9488224" cy="8135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L17" sqref="L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3" max="13" width="11.57031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37"/>
      <c r="C2" s="37"/>
      <c r="D2" s="45"/>
      <c r="E2" s="17"/>
      <c r="F2" t="s">
        <v>13</v>
      </c>
      <c r="I2" s="6"/>
      <c r="L2" s="5"/>
      <c r="O2" s="6"/>
    </row>
    <row r="3" spans="1:15" ht="16.5" x14ac:dyDescent="0.3">
      <c r="A3" s="32" t="s">
        <v>0</v>
      </c>
      <c r="B3" s="38">
        <v>19000</v>
      </c>
      <c r="C3" s="38"/>
      <c r="D3" s="35"/>
      <c r="E3" s="13"/>
      <c r="F3" s="5">
        <v>1973</v>
      </c>
      <c r="G3" s="7">
        <v>2025</v>
      </c>
      <c r="H3" s="8">
        <f>G3-F3</f>
        <v>52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38">
        <v>3000</v>
      </c>
      <c r="C4" s="38"/>
      <c r="D4" s="35"/>
      <c r="E4" s="13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38">
        <f>B3-B4</f>
        <v>16000</v>
      </c>
      <c r="C5" s="38"/>
      <c r="D5" s="35"/>
      <c r="E5" s="20"/>
      <c r="F5" s="56">
        <v>1645</v>
      </c>
      <c r="G5" s="24">
        <f>F5*1.2</f>
        <v>1974</v>
      </c>
      <c r="H5" s="27"/>
      <c r="I5" s="41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38">
        <f>B4</f>
        <v>3000</v>
      </c>
      <c r="C6" s="38"/>
      <c r="D6" s="35"/>
      <c r="E6" s="59"/>
      <c r="F6" s="59"/>
      <c r="G6" s="25"/>
      <c r="H6" s="27"/>
      <c r="I6" s="18"/>
      <c r="J6" s="19"/>
      <c r="L6" s="5"/>
      <c r="M6" s="7"/>
      <c r="N6" s="8"/>
      <c r="O6" s="6"/>
    </row>
    <row r="7" spans="1:15" ht="16.5" x14ac:dyDescent="0.3">
      <c r="A7" s="32" t="s">
        <v>4</v>
      </c>
      <c r="B7" s="34">
        <v>52</v>
      </c>
      <c r="C7" s="34"/>
      <c r="D7" s="46"/>
      <c r="E7" s="60"/>
      <c r="F7" s="20"/>
      <c r="G7" s="25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2" t="s">
        <v>5</v>
      </c>
      <c r="B8" s="34">
        <f>B9-B7</f>
        <v>8</v>
      </c>
      <c r="C8" s="34"/>
      <c r="D8" s="47"/>
      <c r="E8" s="43"/>
      <c r="F8" s="20"/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2" t="s">
        <v>6</v>
      </c>
      <c r="B9" s="34">
        <v>60</v>
      </c>
      <c r="C9" s="34"/>
      <c r="D9" s="46"/>
      <c r="E9" s="42"/>
      <c r="F9" s="44"/>
      <c r="G9" s="40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3" t="s">
        <v>7</v>
      </c>
      <c r="B10" s="34">
        <f>90*B7/B9</f>
        <v>78</v>
      </c>
      <c r="C10" s="34"/>
      <c r="D10" s="46"/>
      <c r="E10" s="42"/>
      <c r="F10" s="20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2"/>
      <c r="B11" s="39">
        <f>B10%</f>
        <v>0.78</v>
      </c>
      <c r="C11" s="39"/>
      <c r="D11" s="48"/>
      <c r="E11" s="30"/>
      <c r="F11" s="13" t="s">
        <v>26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2" t="s">
        <v>8</v>
      </c>
      <c r="B12" s="38">
        <f>B6*B11</f>
        <v>2340</v>
      </c>
      <c r="C12" s="38"/>
      <c r="D12" s="49"/>
      <c r="E12" s="1"/>
      <c r="F12" s="13">
        <v>1613</v>
      </c>
      <c r="G12" s="25">
        <v>24000</v>
      </c>
      <c r="H12" s="26">
        <f>G12*F12</f>
        <v>38712000</v>
      </c>
      <c r="I12" s="23"/>
      <c r="J12" s="19"/>
      <c r="K12" s="16"/>
      <c r="L12" s="16"/>
      <c r="M12" s="14"/>
      <c r="N12" s="8"/>
      <c r="O12" s="6"/>
    </row>
    <row r="13" spans="1:15" ht="16.5" x14ac:dyDescent="0.3">
      <c r="A13" s="32" t="s">
        <v>9</v>
      </c>
      <c r="B13" s="38">
        <f>B6-B12</f>
        <v>660</v>
      </c>
      <c r="C13" s="38"/>
      <c r="D13" s="49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2" t="s">
        <v>2</v>
      </c>
      <c r="B14" s="38">
        <f>B5</f>
        <v>16000</v>
      </c>
      <c r="C14" s="38"/>
      <c r="D14" s="35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2" t="s">
        <v>10</v>
      </c>
      <c r="B15" s="38">
        <f>B14+B13</f>
        <v>16660</v>
      </c>
      <c r="C15" s="38"/>
      <c r="D15" s="35">
        <v>14295</v>
      </c>
      <c r="E15" s="13">
        <f>B15-D15</f>
        <v>2365</v>
      </c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51" t="s">
        <v>23</v>
      </c>
      <c r="B16" s="50">
        <v>1974</v>
      </c>
      <c r="C16" s="50"/>
      <c r="D16" s="51"/>
      <c r="E16" s="13"/>
      <c r="F16" s="26"/>
      <c r="G16" s="29"/>
      <c r="H16" s="25"/>
      <c r="I16" s="41"/>
      <c r="L16" s="5"/>
      <c r="N16" s="11"/>
      <c r="O16" s="6"/>
    </row>
    <row r="17" spans="1:15" ht="16.5" x14ac:dyDescent="0.3">
      <c r="A17" s="51" t="s">
        <v>11</v>
      </c>
      <c r="B17" s="52">
        <f>B15*B16</f>
        <v>32886840</v>
      </c>
      <c r="C17" s="52"/>
      <c r="D17" s="53"/>
      <c r="E17" s="13"/>
      <c r="F17" s="26"/>
      <c r="G17" s="26"/>
      <c r="H17" s="25"/>
      <c r="I17" s="41"/>
      <c r="L17" s="5"/>
      <c r="N17" s="25"/>
      <c r="O17" s="41"/>
    </row>
    <row r="18" spans="1:15" ht="16.5" x14ac:dyDescent="0.3">
      <c r="A18" s="51" t="s">
        <v>27</v>
      </c>
      <c r="B18" s="52">
        <f>B17*0.9</f>
        <v>29598156</v>
      </c>
      <c r="C18" s="52"/>
      <c r="D18" s="53"/>
      <c r="E18" s="13"/>
      <c r="F18" s="26"/>
      <c r="G18" s="26"/>
      <c r="H18" s="25"/>
      <c r="I18" s="41"/>
      <c r="N18" s="25"/>
      <c r="O18" s="13"/>
    </row>
    <row r="19" spans="1:15" ht="16.5" x14ac:dyDescent="0.3">
      <c r="A19" s="51" t="s">
        <v>28</v>
      </c>
      <c r="B19" s="52">
        <f>B17*0.8</f>
        <v>26309472</v>
      </c>
      <c r="C19" s="52"/>
      <c r="D19" s="53"/>
      <c r="E19" s="13"/>
      <c r="F19" s="26"/>
      <c r="G19" s="26"/>
      <c r="H19" s="25"/>
      <c r="I19" s="41"/>
      <c r="N19" s="25"/>
      <c r="O19" s="13"/>
    </row>
    <row r="20" spans="1:15" ht="16.5" x14ac:dyDescent="0.3">
      <c r="A20" s="51" t="s">
        <v>12</v>
      </c>
      <c r="B20" s="52">
        <f>1974*B4</f>
        <v>5922000</v>
      </c>
      <c r="C20" s="52"/>
      <c r="D20" s="53"/>
      <c r="E20" s="13"/>
      <c r="F20" s="13"/>
      <c r="G20" s="13"/>
      <c r="I20" s="6"/>
    </row>
    <row r="21" spans="1:15" ht="16.5" x14ac:dyDescent="0.3">
      <c r="A21" s="50" t="s">
        <v>16</v>
      </c>
      <c r="B21" s="54">
        <f>B17*0.038/12</f>
        <v>104141.65999999999</v>
      </c>
      <c r="C21" s="52"/>
      <c r="D21" s="52"/>
      <c r="E21" s="13"/>
    </row>
    <row r="22" spans="1:15" x14ac:dyDescent="0.25">
      <c r="B22" s="22"/>
      <c r="C22" s="22"/>
    </row>
    <row r="23" spans="1:15" x14ac:dyDescent="0.25">
      <c r="B23" s="22"/>
      <c r="C23" s="22"/>
    </row>
    <row r="25" spans="1:15" x14ac:dyDescent="0.25">
      <c r="D25" t="s">
        <v>14</v>
      </c>
    </row>
    <row r="26" spans="1:15" x14ac:dyDescent="0.25">
      <c r="B26" s="55" t="s">
        <v>20</v>
      </c>
      <c r="C26" s="55" t="s">
        <v>15</v>
      </c>
      <c r="D26" s="56" t="s">
        <v>21</v>
      </c>
      <c r="E26" s="56"/>
      <c r="F26" s="56" t="s">
        <v>11</v>
      </c>
      <c r="G26" s="56" t="s">
        <v>17</v>
      </c>
      <c r="H26" s="56" t="s">
        <v>18</v>
      </c>
      <c r="I26" s="56" t="s">
        <v>19</v>
      </c>
      <c r="J26" s="56"/>
    </row>
    <row r="27" spans="1:15" ht="17.25" x14ac:dyDescent="0.3">
      <c r="B27" s="55"/>
      <c r="C27" s="55">
        <v>286</v>
      </c>
      <c r="D27" s="56">
        <f>C27*1.2</f>
        <v>343.2</v>
      </c>
      <c r="E27" s="56"/>
      <c r="F27" s="56">
        <v>7500000</v>
      </c>
      <c r="G27" s="20">
        <f t="shared" ref="G27:G33" si="0">F27/C27</f>
        <v>26223.776223776225</v>
      </c>
      <c r="H27" s="20">
        <f>F27/D27</f>
        <v>21853.146853146853</v>
      </c>
      <c r="I27" s="20" t="e">
        <f t="shared" ref="I27:I33" si="1">F27/B27</f>
        <v>#DIV/0!</v>
      </c>
      <c r="J27" s="56">
        <f>B27/C27</f>
        <v>0</v>
      </c>
      <c r="K27" s="31"/>
    </row>
    <row r="28" spans="1:15" ht="17.25" x14ac:dyDescent="0.3">
      <c r="B28" s="55"/>
      <c r="C28" s="55">
        <v>1000</v>
      </c>
      <c r="D28" s="56">
        <f>C28*1.2</f>
        <v>1200</v>
      </c>
      <c r="E28" s="56"/>
      <c r="F28" s="56">
        <v>25000000</v>
      </c>
      <c r="G28" s="20">
        <f t="shared" si="0"/>
        <v>25000</v>
      </c>
      <c r="H28" s="20">
        <f>F28/D28</f>
        <v>20833.333333333332</v>
      </c>
      <c r="I28" s="20" t="e">
        <f t="shared" si="1"/>
        <v>#DIV/0!</v>
      </c>
      <c r="J28" s="56">
        <f t="shared" ref="J28:J32" si="2">D28/C28</f>
        <v>1.2</v>
      </c>
      <c r="K28" s="31"/>
      <c r="M28" s="13">
        <f>H28*10%</f>
        <v>2083.3333333333335</v>
      </c>
      <c r="N28" s="13">
        <f>H28-M28</f>
        <v>18750</v>
      </c>
    </row>
    <row r="29" spans="1:15" x14ac:dyDescent="0.25">
      <c r="B29" s="55">
        <v>771</v>
      </c>
      <c r="C29" s="55">
        <v>486</v>
      </c>
      <c r="D29" s="56">
        <f>C29*1.2</f>
        <v>583.19999999999993</v>
      </c>
      <c r="E29" s="56"/>
      <c r="F29" s="20">
        <v>13000000</v>
      </c>
      <c r="G29" s="20">
        <f t="shared" si="0"/>
        <v>26748.971193415637</v>
      </c>
      <c r="H29" s="20">
        <f t="shared" ref="H29:H33" si="3">F29/D29</f>
        <v>22290.809327846368</v>
      </c>
      <c r="I29" s="20">
        <f t="shared" si="1"/>
        <v>16861.219195849546</v>
      </c>
      <c r="J29" s="56">
        <f t="shared" si="2"/>
        <v>1.2</v>
      </c>
    </row>
    <row r="30" spans="1:15" x14ac:dyDescent="0.25">
      <c r="B30" s="55"/>
      <c r="C30" s="55"/>
      <c r="D30" s="56"/>
      <c r="E30" s="56"/>
      <c r="F30" s="20"/>
      <c r="G30" s="20" t="e">
        <f t="shared" si="0"/>
        <v>#DIV/0!</v>
      </c>
      <c r="H30" s="20" t="e">
        <f t="shared" si="3"/>
        <v>#DIV/0!</v>
      </c>
      <c r="I30" s="20" t="e">
        <f t="shared" si="1"/>
        <v>#DIV/0!</v>
      </c>
      <c r="J30" s="56" t="e">
        <f t="shared" si="2"/>
        <v>#DIV/0!</v>
      </c>
    </row>
    <row r="31" spans="1:15" x14ac:dyDescent="0.25">
      <c r="C31" s="55"/>
      <c r="D31" s="56"/>
      <c r="F31" s="57"/>
      <c r="G31" s="57" t="e">
        <f t="shared" si="0"/>
        <v>#DIV/0!</v>
      </c>
      <c r="H31" s="20" t="e">
        <f t="shared" si="3"/>
        <v>#DIV/0!</v>
      </c>
      <c r="I31" s="57" t="e">
        <f t="shared" si="1"/>
        <v>#DIV/0!</v>
      </c>
      <c r="J31" s="58" t="e">
        <f t="shared" si="2"/>
        <v>#DIV/0!</v>
      </c>
    </row>
    <row r="32" spans="1:15" x14ac:dyDescent="0.25">
      <c r="D32" s="56"/>
      <c r="F32" s="57"/>
      <c r="G32" s="57" t="e">
        <f t="shared" si="0"/>
        <v>#DIV/0!</v>
      </c>
      <c r="H32" s="57" t="e">
        <f t="shared" si="3"/>
        <v>#DIV/0!</v>
      </c>
      <c r="I32" s="57" t="e">
        <f t="shared" si="1"/>
        <v>#DIV/0!</v>
      </c>
      <c r="J32" s="58" t="e">
        <f t="shared" si="2"/>
        <v>#DIV/0!</v>
      </c>
    </row>
    <row r="33" spans="1:9" x14ac:dyDescent="0.25">
      <c r="F33" s="58"/>
      <c r="G33" s="57" t="e">
        <f t="shared" si="0"/>
        <v>#DIV/0!</v>
      </c>
      <c r="H33" s="57" t="e">
        <f t="shared" si="3"/>
        <v>#DIV/0!</v>
      </c>
      <c r="I33" s="57" t="e">
        <f t="shared" si="1"/>
        <v>#DIV/0!</v>
      </c>
    </row>
    <row r="34" spans="1:9" x14ac:dyDescent="0.25">
      <c r="B34" s="17" t="s">
        <v>22</v>
      </c>
    </row>
    <row r="35" spans="1:9" x14ac:dyDescent="0.25">
      <c r="B35" s="17">
        <v>792</v>
      </c>
      <c r="C35" s="17">
        <v>12500000</v>
      </c>
      <c r="D35">
        <f>C35/B35</f>
        <v>15782.828282828283</v>
      </c>
      <c r="E35">
        <v>750000</v>
      </c>
      <c r="F35">
        <v>30000</v>
      </c>
      <c r="G35" s="13">
        <f>F35+E35+C35</f>
        <v>13280000</v>
      </c>
      <c r="H35">
        <f>G35/B35</f>
        <v>16767.676767676767</v>
      </c>
      <c r="I35" s="13">
        <f>B15/H35</f>
        <v>0.99357831325301216</v>
      </c>
    </row>
    <row r="36" spans="1:9" x14ac:dyDescent="0.25">
      <c r="B36" s="17">
        <f>198.52*10.764</f>
        <v>2136.8692799999999</v>
      </c>
      <c r="C36" s="17">
        <v>30000000</v>
      </c>
      <c r="D36">
        <f>C36/B36</f>
        <v>14039.230326714231</v>
      </c>
      <c r="E36">
        <v>1800000</v>
      </c>
      <c r="F36">
        <v>30000</v>
      </c>
      <c r="G36" s="13">
        <f>F36+E36+C36</f>
        <v>31830000</v>
      </c>
      <c r="H36">
        <f>G36/B36</f>
        <v>14895.623376643798</v>
      </c>
      <c r="I36" s="13">
        <f>B15/H36</f>
        <v>1.1184493309707821</v>
      </c>
    </row>
    <row r="37" spans="1:9" x14ac:dyDescent="0.25">
      <c r="D37" t="e">
        <f>C37/B37</f>
        <v>#DIV/0!</v>
      </c>
      <c r="E37">
        <v>245000</v>
      </c>
      <c r="F37">
        <v>30000</v>
      </c>
      <c r="G37" s="13">
        <f>F37+E37+C37</f>
        <v>275000</v>
      </c>
      <c r="H37" t="e">
        <f>G37/B37</f>
        <v>#DIV/0!</v>
      </c>
    </row>
    <row r="38" spans="1:9" ht="15.75" x14ac:dyDescent="0.25">
      <c r="A38" s="15"/>
      <c r="D38" t="e">
        <f>C38/B38</f>
        <v>#DIV/0!</v>
      </c>
      <c r="E38">
        <v>392000</v>
      </c>
      <c r="F38">
        <v>30000</v>
      </c>
      <c r="G38" s="13">
        <f>F38+E38+C38</f>
        <v>422000</v>
      </c>
      <c r="H38" t="e">
        <f>G38/B38</f>
        <v>#DIV/0!</v>
      </c>
    </row>
    <row r="39" spans="1:9" ht="15.75" x14ac:dyDescent="0.25">
      <c r="A39" s="15"/>
      <c r="D39" t="e">
        <f>C39/B39</f>
        <v>#DIV/0!</v>
      </c>
      <c r="E39">
        <v>210000</v>
      </c>
      <c r="F39">
        <v>30000</v>
      </c>
      <c r="G39" s="13">
        <f>F39+E39+C39</f>
        <v>240000</v>
      </c>
      <c r="H39" t="e">
        <f>G39/B39</f>
        <v>#DIV/0!</v>
      </c>
    </row>
    <row r="40" spans="1:9" ht="15.75" x14ac:dyDescent="0.25">
      <c r="A40" s="15"/>
    </row>
    <row r="41" spans="1:9" ht="15.75" x14ac:dyDescent="0.25">
      <c r="A41" s="15"/>
    </row>
    <row r="42" spans="1:9" ht="15.75" x14ac:dyDescent="0.25">
      <c r="A42" s="15"/>
    </row>
    <row r="43" spans="1:9" ht="15.75" x14ac:dyDescent="0.25">
      <c r="A43" s="15"/>
    </row>
    <row r="44" spans="1:9" ht="15.75" x14ac:dyDescent="0.25">
      <c r="A44" s="15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AB21" sqref="AB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7" workbookViewId="0">
      <selection activeCell="Q1" sqref="Q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2025-03-04T07:25:41Z</dcterms:modified>
</cp:coreProperties>
</file>