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C Nashik\Jitendra Kevalrao Deshmukh\"/>
    </mc:Choice>
  </mc:AlternateContent>
  <xr:revisionPtr revIDLastSave="0" documentId="13_ncr:1_{4B1867ED-08AC-426B-82D6-37A3BE299CC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9" i="4" l="1"/>
  <c r="I31" i="4"/>
  <c r="J21" i="4"/>
  <c r="R34" i="4"/>
  <c r="R32" i="4"/>
  <c r="R31" i="4"/>
  <c r="R30" i="4"/>
  <c r="R29" i="4"/>
  <c r="R28" i="4"/>
  <c r="R27" i="4"/>
  <c r="R26" i="4"/>
  <c r="R33" i="4" s="1"/>
  <c r="R25" i="4"/>
  <c r="R24" i="4"/>
  <c r="R23" i="4"/>
  <c r="R22" i="4"/>
  <c r="V9" i="4" l="1"/>
  <c r="V10" i="4"/>
  <c r="V8" i="4"/>
  <c r="R10" i="4"/>
  <c r="R9" i="4"/>
  <c r="R8" i="4"/>
  <c r="U10" i="4"/>
  <c r="U9" i="4"/>
  <c r="U8" i="4"/>
  <c r="Q10" i="4"/>
  <c r="Q9" i="4"/>
  <c r="Q8" i="4"/>
  <c r="I21" i="4"/>
  <c r="I23" i="4"/>
  <c r="J20" i="4"/>
  <c r="J19" i="4"/>
  <c r="J1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<sst xmlns="http://schemas.openxmlformats.org/spreadsheetml/2006/main" count="31" uniqueCount="28">
  <si>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</si>
  <si>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</si>
  <si>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</si>
  <si>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</si>
  <si>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</si>
  <si>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</si>
  <si>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</si>
  <si>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</si>
  <si>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</si>
  <si>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</si>
  <si>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</si>
  <si>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</si>
  <si>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</si>
  <si>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607, 6th Floor, D, Unmont Aurum, Plot No. 1, Village - Karjat, </t>
  </si>
  <si>
    <t>ca</t>
  </si>
  <si>
    <t>encl bal</t>
  </si>
  <si>
    <t xml:space="preserve">agreeemtn  </t>
  </si>
  <si>
    <t>weather shed</t>
  </si>
  <si>
    <t>20.02.25</t>
  </si>
  <si>
    <t>10.01.25</t>
  </si>
  <si>
    <t>25.10.24</t>
  </si>
  <si>
    <t>4000 to 4500 on bua</t>
  </si>
  <si>
    <t>mca</t>
  </si>
  <si>
    <t>20.02.2025</t>
  </si>
  <si>
    <t>av</t>
  </si>
  <si>
    <t>sd</t>
  </si>
  <si>
    <t>rd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</si>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</sst>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2F0EA-0F8C-4AAF-BC80-9490241FB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515613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F4789C-8C9D-4434-A8CC-C25F8B530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50013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B0FD1-346B-4123-BADB-58B4C9FD2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827565-1735-408E-B6F6-A8930A8D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8FE8EE-4AE2-4515-AF6D-F58614525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178EC-6AF1-43EB-950F-F9BF3D129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FF26A4-0C73-4884-AFB2-04292FE08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020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55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8E563-0B2E-4465-B325-74E9BE0DA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103155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454D68-E732-42A4-A6B1-ACC8A7EA5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1000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" zoomScaleNormal="100" workbookViewId="0">
      <selection activeCell="O20" sqref="O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705</v>
      </c>
      <c r="C2" s="4">
        <f>B2*1.2</f>
        <v>846</v>
      </c>
      <c r="D2" s="4">
        <f t="shared" ref="D2:D13" si="2">C2*1.2</f>
        <v>1015.1999999999999</v>
      </c>
      <c r="E2" s="5">
        <f t="shared" ref="E2:E13" si="3">R2</f>
        <v>3300000</v>
      </c>
      <c r="F2" s="10">
        <f t="shared" ref="F2:F13" si="4">ROUND((E2/B2),0)</f>
        <v>4681</v>
      </c>
      <c r="G2" s="10">
        <f t="shared" ref="G2:G13" si="5">ROUND((E2/C2),0)</f>
        <v>3901</v>
      </c>
      <c r="H2" s="10">
        <f t="shared" ref="H2:H13" si="6">ROUND((E2/D2),0)</f>
        <v>3251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705</v>
      </c>
      <c r="R2" s="2">
        <v>3300000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600</v>
      </c>
      <c r="C3" s="4">
        <f t="shared" ref="C3:C15" si="9">B3*1.2</f>
        <v>720</v>
      </c>
      <c r="D3" s="4">
        <f t="shared" si="2"/>
        <v>864</v>
      </c>
      <c r="E3" s="5">
        <f t="shared" si="3"/>
        <v>3300000</v>
      </c>
      <c r="F3" s="10">
        <f t="shared" si="4"/>
        <v>5500</v>
      </c>
      <c r="G3" s="10">
        <f t="shared" si="5"/>
        <v>4583</v>
      </c>
      <c r="H3" s="10">
        <f t="shared" si="6"/>
        <v>3819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600</v>
      </c>
      <c r="R3" s="2">
        <v>3300000</v>
      </c>
      <c r="S3" s="8"/>
      <c r="T3" s="8"/>
    </row>
    <row r="4" spans="1:22" x14ac:dyDescent="0.25">
      <c r="A4" s="4">
        <f t="shared" si="0"/>
        <v>0</v>
      </c>
      <c r="B4" s="4">
        <f t="shared" si="1"/>
        <v>485</v>
      </c>
      <c r="C4" s="4">
        <f t="shared" si="9"/>
        <v>582</v>
      </c>
      <c r="D4" s="4">
        <f t="shared" si="2"/>
        <v>698.4</v>
      </c>
      <c r="E4" s="5">
        <f t="shared" si="3"/>
        <v>2200000</v>
      </c>
      <c r="F4" s="10">
        <f t="shared" si="4"/>
        <v>4536</v>
      </c>
      <c r="G4" s="10">
        <f t="shared" si="5"/>
        <v>3780</v>
      </c>
      <c r="H4" s="10">
        <f t="shared" si="6"/>
        <v>3150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485</v>
      </c>
      <c r="R4" s="2">
        <v>2200000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550</v>
      </c>
      <c r="C5" s="4">
        <f t="shared" si="9"/>
        <v>660</v>
      </c>
      <c r="D5" s="4">
        <f t="shared" si="2"/>
        <v>792</v>
      </c>
      <c r="E5" s="5">
        <f t="shared" si="3"/>
        <v>3000000</v>
      </c>
      <c r="F5" s="10">
        <f t="shared" si="4"/>
        <v>5455</v>
      </c>
      <c r="G5" s="10">
        <f t="shared" si="5"/>
        <v>4545</v>
      </c>
      <c r="H5" s="10">
        <f t="shared" si="6"/>
        <v>3788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550</v>
      </c>
      <c r="R5" s="2">
        <v>3000000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530</v>
      </c>
      <c r="C6" s="4">
        <f t="shared" si="9"/>
        <v>636</v>
      </c>
      <c r="D6" s="4">
        <f t="shared" si="2"/>
        <v>763.19999999999993</v>
      </c>
      <c r="E6" s="5">
        <f t="shared" si="3"/>
        <v>3300000</v>
      </c>
      <c r="F6" s="14">
        <f t="shared" si="4"/>
        <v>6226</v>
      </c>
      <c r="G6" s="10">
        <f t="shared" si="5"/>
        <v>5189</v>
      </c>
      <c r="H6" s="10">
        <f t="shared" si="6"/>
        <v>4324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530</v>
      </c>
      <c r="R6" s="2">
        <v>3300000</v>
      </c>
      <c r="S6" s="8"/>
      <c r="T6" s="8"/>
    </row>
    <row r="7" spans="1:22" x14ac:dyDescent="0.25">
      <c r="A7" s="4">
        <f t="shared" si="0"/>
        <v>0</v>
      </c>
      <c r="B7" s="4">
        <f t="shared" si="1"/>
        <v>519</v>
      </c>
      <c r="C7" s="4">
        <f t="shared" si="9"/>
        <v>622.79999999999995</v>
      </c>
      <c r="D7" s="4">
        <f t="shared" si="2"/>
        <v>747.3599999999999</v>
      </c>
      <c r="E7" s="5">
        <f t="shared" si="3"/>
        <v>3200000</v>
      </c>
      <c r="F7" s="14">
        <f t="shared" si="4"/>
        <v>6166</v>
      </c>
      <c r="G7" s="10">
        <f t="shared" si="5"/>
        <v>5138</v>
      </c>
      <c r="H7" s="10">
        <f t="shared" si="6"/>
        <v>4282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519</v>
      </c>
      <c r="R7" s="2">
        <v>3200000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331.14369599999998</v>
      </c>
      <c r="C8" s="4">
        <f t="shared" si="9"/>
        <v>397.37243519999998</v>
      </c>
      <c r="D8" s="4">
        <f t="shared" si="2"/>
        <v>476.84692223999997</v>
      </c>
      <c r="E8" s="5">
        <f t="shared" si="3"/>
        <v>1931250</v>
      </c>
      <c r="F8" s="10">
        <f t="shared" si="4"/>
        <v>5832</v>
      </c>
      <c r="G8" s="10">
        <f t="shared" si="5"/>
        <v>4860</v>
      </c>
      <c r="H8" s="10">
        <f t="shared" si="6"/>
        <v>4050</v>
      </c>
      <c r="I8" s="4" t="e">
        <f>#REF!</f>
        <v>#REF!</v>
      </c>
      <c r="J8" s="4" t="str">
        <f t="shared" si="7"/>
        <v>20.02.25</v>
      </c>
      <c r="O8">
        <v>0</v>
      </c>
      <c r="P8">
        <f t="shared" si="8"/>
        <v>0</v>
      </c>
      <c r="Q8">
        <f>(22.765+5.025+2.974)*10.764</f>
        <v>331.14369599999998</v>
      </c>
      <c r="R8" s="2">
        <f>1931250</f>
        <v>1931250</v>
      </c>
      <c r="S8" s="8" t="s">
        <v>18</v>
      </c>
      <c r="T8" s="8"/>
      <c r="U8" s="2">
        <f>1931250+115900+19320</f>
        <v>2066470</v>
      </c>
      <c r="V8">
        <f>U8/Q8</f>
        <v>6240.4026558911155</v>
      </c>
    </row>
    <row r="9" spans="1:22" x14ac:dyDescent="0.25">
      <c r="A9" s="4">
        <f t="shared" si="0"/>
        <v>0</v>
      </c>
      <c r="B9" s="4">
        <f t="shared" si="1"/>
        <v>396.16901999999999</v>
      </c>
      <c r="C9" s="4">
        <f t="shared" si="9"/>
        <v>475.40282399999995</v>
      </c>
      <c r="D9" s="4">
        <f t="shared" si="2"/>
        <v>570.48338879999994</v>
      </c>
      <c r="E9" s="5">
        <f t="shared" si="3"/>
        <v>2291940</v>
      </c>
      <c r="F9" s="14">
        <f t="shared" si="4"/>
        <v>5785</v>
      </c>
      <c r="G9" s="10">
        <f t="shared" si="5"/>
        <v>4821</v>
      </c>
      <c r="H9" s="10">
        <f t="shared" si="6"/>
        <v>4018</v>
      </c>
      <c r="I9" s="4" t="e">
        <f>#REF!</f>
        <v>#REF!</v>
      </c>
      <c r="J9" s="4" t="str">
        <f t="shared" si="7"/>
        <v>10.01.25</v>
      </c>
      <c r="O9">
        <v>0</v>
      </c>
      <c r="P9">
        <f t="shared" si="8"/>
        <v>0</v>
      </c>
      <c r="Q9">
        <f>(33.355+3.45)*10.764</f>
        <v>396.16901999999999</v>
      </c>
      <c r="R9" s="2">
        <f>2291940</f>
        <v>2291940</v>
      </c>
      <c r="S9" s="8" t="s">
        <v>19</v>
      </c>
      <c r="T9" s="8"/>
      <c r="U9" s="2">
        <f>2291940+137600+22920</f>
        <v>2452460</v>
      </c>
      <c r="V9">
        <f t="shared" ref="V9:V10" si="10">U9/Q9</f>
        <v>6190.4386163259305</v>
      </c>
    </row>
    <row r="10" spans="1:22" x14ac:dyDescent="0.25">
      <c r="A10" s="4">
        <f t="shared" si="0"/>
        <v>0</v>
      </c>
      <c r="B10" s="4">
        <f t="shared" si="1"/>
        <v>353.22065999999995</v>
      </c>
      <c r="C10" s="4">
        <f t="shared" si="9"/>
        <v>423.86479199999991</v>
      </c>
      <c r="D10" s="4">
        <f t="shared" si="2"/>
        <v>508.63775039999985</v>
      </c>
      <c r="E10" s="5">
        <f t="shared" si="3"/>
        <v>1949524</v>
      </c>
      <c r="F10" s="14">
        <f t="shared" si="4"/>
        <v>5519</v>
      </c>
      <c r="G10" s="10">
        <f t="shared" si="5"/>
        <v>4599</v>
      </c>
      <c r="H10" s="10">
        <f t="shared" si="6"/>
        <v>3833</v>
      </c>
      <c r="I10" s="4" t="e">
        <f>#REF!</f>
        <v>#REF!</v>
      </c>
      <c r="J10" s="4" t="str">
        <f t="shared" si="7"/>
        <v>25.10.24</v>
      </c>
      <c r="O10">
        <v>0</v>
      </c>
      <c r="P10">
        <f t="shared" si="8"/>
        <v>0</v>
      </c>
      <c r="Q10">
        <f>(26.78+2.75+3.285)*10.764</f>
        <v>353.22065999999995</v>
      </c>
      <c r="R10" s="2">
        <f>1949524</f>
        <v>1949524</v>
      </c>
      <c r="S10" s="8" t="s">
        <v>20</v>
      </c>
      <c r="T10" s="8"/>
      <c r="U10" s="2">
        <f>1949524+117000+19500</f>
        <v>2086024</v>
      </c>
      <c r="V10">
        <f t="shared" si="10"/>
        <v>5905.7247670620409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1">P11/1.2</f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364</v>
      </c>
      <c r="J18">
        <f>33.803*10.764</f>
        <v>363.85549199999997</v>
      </c>
    </row>
    <row r="19" spans="7:24" x14ac:dyDescent="0.25">
      <c r="H19" t="s">
        <v>15</v>
      </c>
      <c r="I19">
        <v>98</v>
      </c>
      <c r="J19">
        <f>9.063*10.764</f>
        <v>97.554131999999996</v>
      </c>
      <c r="O19" t="s">
        <v>27</v>
      </c>
      <c r="P19">
        <f>54.4951*10.764</f>
        <v>586.58525639999993</v>
      </c>
    </row>
    <row r="20" spans="7:24" x14ac:dyDescent="0.25">
      <c r="H20" t="s">
        <v>17</v>
      </c>
      <c r="I20">
        <v>72</v>
      </c>
      <c r="J20">
        <f>6.675*10.764</f>
        <v>71.849699999999999</v>
      </c>
    </row>
    <row r="21" spans="7:24" x14ac:dyDescent="0.25">
      <c r="I21">
        <f>SUM(I18:I20)</f>
        <v>534</v>
      </c>
      <c r="J21">
        <f>I21*1.1</f>
        <v>587.40000000000009</v>
      </c>
      <c r="P21" t="s">
        <v>22</v>
      </c>
    </row>
    <row r="22" spans="7:24" x14ac:dyDescent="0.25">
      <c r="I22">
        <v>5800</v>
      </c>
      <c r="P22">
        <v>11.92</v>
      </c>
      <c r="Q22">
        <v>10.06</v>
      </c>
      <c r="R22">
        <f>Q22*P22</f>
        <v>119.9152</v>
      </c>
    </row>
    <row r="23" spans="7:24" x14ac:dyDescent="0.25">
      <c r="G23" s="6"/>
      <c r="H23" s="6"/>
      <c r="I23">
        <f>I22*I21</f>
        <v>3097200</v>
      </c>
      <c r="P23">
        <v>8.8000000000000007</v>
      </c>
      <c r="Q23">
        <v>6.4</v>
      </c>
      <c r="R23">
        <f t="shared" ref="R23:R32" si="22">Q23*P23</f>
        <v>56.320000000000007</v>
      </c>
    </row>
    <row r="24" spans="7:24" x14ac:dyDescent="0.25">
      <c r="P24">
        <v>2.83</v>
      </c>
      <c r="Q24">
        <v>3.24</v>
      </c>
      <c r="R24">
        <f t="shared" si="22"/>
        <v>9.1692</v>
      </c>
    </row>
    <row r="25" spans="7:24" x14ac:dyDescent="0.25">
      <c r="P25" s="11">
        <v>6.4</v>
      </c>
      <c r="Q25" s="11">
        <v>3.73</v>
      </c>
      <c r="R25">
        <f t="shared" si="22"/>
        <v>23.872</v>
      </c>
      <c r="T25" s="11"/>
      <c r="U25" s="11"/>
      <c r="V25" s="11"/>
      <c r="W25" s="11"/>
      <c r="X25" s="11"/>
    </row>
    <row r="26" spans="7:24" x14ac:dyDescent="0.25">
      <c r="J26" t="s">
        <v>21</v>
      </c>
      <c r="P26" s="11">
        <v>7.48</v>
      </c>
      <c r="Q26" s="13">
        <v>8.9</v>
      </c>
      <c r="R26">
        <f t="shared" si="22"/>
        <v>66.572000000000003</v>
      </c>
      <c r="T26" s="13"/>
      <c r="U26" s="13"/>
      <c r="V26" s="11"/>
      <c r="W26" s="11"/>
      <c r="X26" s="11"/>
    </row>
    <row r="27" spans="7:24" x14ac:dyDescent="0.25">
      <c r="H27" t="s">
        <v>16</v>
      </c>
      <c r="I27" t="s">
        <v>23</v>
      </c>
      <c r="P27" s="11">
        <v>4.2699999999999996</v>
      </c>
      <c r="Q27" s="11">
        <v>2.57</v>
      </c>
      <c r="R27">
        <f t="shared" si="22"/>
        <v>10.973899999999999</v>
      </c>
      <c r="T27" s="11"/>
      <c r="U27" s="11"/>
      <c r="V27" s="11"/>
      <c r="W27" s="11"/>
      <c r="X27" s="11"/>
    </row>
    <row r="28" spans="7:24" x14ac:dyDescent="0.25">
      <c r="H28" t="s">
        <v>24</v>
      </c>
      <c r="I28">
        <v>2672870</v>
      </c>
      <c r="P28" s="11">
        <v>11.9</v>
      </c>
      <c r="Q28" s="11">
        <v>7.6</v>
      </c>
      <c r="R28">
        <f t="shared" si="22"/>
        <v>90.44</v>
      </c>
      <c r="T28" s="11"/>
      <c r="U28" s="11"/>
      <c r="V28" s="11"/>
      <c r="W28" s="11"/>
      <c r="X28" s="11"/>
    </row>
    <row r="29" spans="7:24" x14ac:dyDescent="0.25">
      <c r="H29" t="s">
        <v>25</v>
      </c>
      <c r="I29">
        <v>160400</v>
      </c>
      <c r="P29" s="11">
        <v>7.6</v>
      </c>
      <c r="Q29" s="11">
        <v>1.4</v>
      </c>
      <c r="R29">
        <f t="shared" si="22"/>
        <v>10.639999999999999</v>
      </c>
      <c r="T29" s="12"/>
      <c r="U29" s="12"/>
      <c r="V29" s="11"/>
      <c r="W29" s="11"/>
      <c r="X29" s="11"/>
    </row>
    <row r="30" spans="7:24" x14ac:dyDescent="0.25">
      <c r="H30" t="s">
        <v>26</v>
      </c>
      <c r="I30">
        <v>26800</v>
      </c>
      <c r="P30" s="11">
        <v>6.7</v>
      </c>
      <c r="Q30" s="11">
        <v>3.73</v>
      </c>
      <c r="R30">
        <f t="shared" si="22"/>
        <v>24.991</v>
      </c>
      <c r="T30" s="11"/>
      <c r="U30" s="11"/>
      <c r="V30" s="11"/>
      <c r="W30" s="11"/>
      <c r="X30" s="11"/>
    </row>
    <row r="31" spans="7:24" x14ac:dyDescent="0.25">
      <c r="I31">
        <f>SUM(I28:I30)</f>
        <v>2860070</v>
      </c>
      <c r="P31" s="11">
        <v>7.6</v>
      </c>
      <c r="Q31" s="11">
        <v>1.4</v>
      </c>
      <c r="R31">
        <f t="shared" si="22"/>
        <v>10.639999999999999</v>
      </c>
      <c r="T31" s="11"/>
      <c r="U31" s="11"/>
      <c r="V31" s="11"/>
      <c r="W31" s="11"/>
      <c r="X31" s="11"/>
    </row>
    <row r="32" spans="7:24" x14ac:dyDescent="0.25">
      <c r="P32" s="11">
        <v>6.3</v>
      </c>
      <c r="Q32" s="11">
        <v>1.4</v>
      </c>
      <c r="R32">
        <f t="shared" si="22"/>
        <v>8.8199999999999985</v>
      </c>
      <c r="T32" s="11"/>
      <c r="U32" s="11"/>
      <c r="V32" s="11"/>
      <c r="W32" s="11"/>
      <c r="X32" s="11"/>
    </row>
    <row r="33" spans="16:24" x14ac:dyDescent="0.25">
      <c r="P33" s="11"/>
      <c r="Q33" s="11"/>
      <c r="R33" s="11">
        <f>SUM(R22:R32)</f>
        <v>432.35329999999999</v>
      </c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>
        <f>R33*1.1</f>
        <v>475.58863000000002</v>
      </c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2025-03-01T04:43:04Z</dcterms:modified>
</cp:coreProperties>
</file>