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2" i="17" l="1"/>
  <c r="Q8" i="16"/>
  <c r="S12" i="13"/>
  <c r="Q8" i="13"/>
  <c r="V40" i="4"/>
  <c r="V36" i="4"/>
  <c r="I31" i="4"/>
  <c r="G30" i="4"/>
  <c r="Q17" i="4" l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<sst xmlns="http://schemas.openxmlformats.org/spreadsheetml/2006/main" count="45" uniqueCount="40">
  <si>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</si>
  <si>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</si>
  <si>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</si>
  <si>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</si>
  <si>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</si>
  <si>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</si>
  <si>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</si>
  <si>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</si>
  <si>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</si>
  <si>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</si>
  <si>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</si>
  <si>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</si>
  <si>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</si>
  <si>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</si>
  <si>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</si>
  <si>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</si>
  <si>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</si>
  <si>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</si>
  <si>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</si>
  <si>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</si>
  <si>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</si>
  <si>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</si>
  <si>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</si>
  <si>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</si>
  <si>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</si>
  <si>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</si>
  <si>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</si>
  <si>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</si>
  <si>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</si>
  <si>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</si>
  <si>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</si>
  <si>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</si>
  <si>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</si>
  <si>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</si>
  <si>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</si>
  <si>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</si>
  <si>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</si>
  <si>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</si>
  <si>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</si>
  <si>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 xml:space="preserve">Cosmos Bank ( APMC Vashi Branch ) - Mrs. Vanita Chandrakant Shelar And Mr. Chandrakant Tanaji Shelar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</si>
</sst>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10" fillId="0" borderId="1" xfId="0" applyNumberFormat="1" applyFont="1" applyFill="1" applyBorder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152400</xdr:rowOff>
    </xdr:from>
    <xdr:to>
      <xdr:col>15</xdr:col>
      <xdr:colOff>96130</xdr:colOff>
      <xdr:row>23</xdr:row>
      <xdr:rowOff>133959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00" y="152400"/>
          <a:ext cx="6306430" cy="4363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20</xdr:col>
      <xdr:colOff>77572</xdr:colOff>
      <xdr:row>37</xdr:row>
      <xdr:rowOff>96061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333500"/>
          <a:ext cx="9831172" cy="5811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268099</xdr:colOff>
      <xdr:row>31</xdr:row>
      <xdr:rowOff>86535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021699" cy="5801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124693</xdr:colOff>
      <xdr:row>30</xdr:row>
      <xdr:rowOff>48356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20693" cy="5239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7</xdr:row>
      <xdr:rowOff>76200</xdr:rowOff>
    </xdr:from>
    <xdr:to>
      <xdr:col>13</xdr:col>
      <xdr:colOff>305667</xdr:colOff>
      <xdr:row>34</xdr:row>
      <xdr:rowOff>134076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1409700"/>
          <a:ext cx="6211167" cy="52013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24</xdr:col>
      <xdr:colOff>220552</xdr:colOff>
      <xdr:row>32</xdr:row>
      <xdr:rowOff>86535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81000"/>
          <a:ext cx="10583752" cy="58015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20</xdr:col>
      <xdr:colOff>496901</xdr:colOff>
      <xdr:row>35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11469701" cy="6362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19</xdr:col>
      <xdr:colOff>96625</xdr:colOff>
      <xdr:row>32</xdr:row>
      <xdr:rowOff>77008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9850225" cy="5792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4" zoomScaleNormal="100" workbookViewId="0">
      <selection activeCell="I23" sqref="I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20.42578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s="51" customFormat="1" x14ac:dyDescent="0.25">
      <c r="A3" s="49">
        <f t="shared" ref="A3:A8" si="0">N3</f>
        <v>0</v>
      </c>
      <c r="B3" s="49">
        <f t="shared" ref="B3:B8" si="1">Q3</f>
        <v>419</v>
      </c>
      <c r="C3" s="49">
        <f t="shared" ref="C3:C8" si="2">B3*1.2</f>
        <v>502.79999999999995</v>
      </c>
      <c r="D3" s="49">
        <f t="shared" ref="D3:D8" si="3">C3*1.2</f>
        <v>603.3599999999999</v>
      </c>
      <c r="E3" s="50">
        <f t="shared" ref="E3:E8" si="4">R3</f>
        <v>4111000</v>
      </c>
      <c r="F3" s="49">
        <f t="shared" ref="F3:F8" si="5">ROUND((E3/B3),0)</f>
        <v>9811</v>
      </c>
      <c r="G3" s="49">
        <f t="shared" ref="G3:G8" si="6">ROUND((E3/C3),0)</f>
        <v>8176</v>
      </c>
      <c r="H3" s="49">
        <f t="shared" ref="H3:H8" si="7">ROUND((E3/D3),0)</f>
        <v>6814</v>
      </c>
      <c r="I3" s="49" t="e">
        <f>#REF!</f>
        <v>#REF!</v>
      </c>
      <c r="J3" s="49">
        <f t="shared" ref="J3:J8" si="8">S3</f>
        <v>0</v>
      </c>
      <c r="O3" s="51">
        <v>0</v>
      </c>
      <c r="P3" s="51">
        <f t="shared" ref="P3:P8" si="9">O3/1.2</f>
        <v>0</v>
      </c>
      <c r="Q3" s="51">
        <v>419</v>
      </c>
      <c r="R3" s="52">
        <v>4111000</v>
      </c>
    </row>
    <row r="4" spans="1:20" s="54" customFormat="1" x14ac:dyDescent="0.25">
      <c r="A4" s="9">
        <f t="shared" ref="A4:A6" si="10">N4</f>
        <v>0</v>
      </c>
      <c r="B4" s="9">
        <f t="shared" ref="B4:B6" si="11">Q4</f>
        <v>303</v>
      </c>
      <c r="C4" s="9">
        <f t="shared" ref="C4:C6" si="12">B4*1.2</f>
        <v>363.59999999999997</v>
      </c>
      <c r="D4" s="9">
        <f t="shared" ref="D4:D6" si="13">C4*1.2</f>
        <v>436.31999999999994</v>
      </c>
      <c r="E4" s="53">
        <f t="shared" ref="E4:E6" si="14">R4</f>
        <v>4000000</v>
      </c>
      <c r="F4" s="9">
        <f t="shared" ref="F4:F6" si="15">ROUND((E4/B4),0)</f>
        <v>13201</v>
      </c>
      <c r="G4" s="9">
        <f t="shared" ref="G4:G6" si="16">ROUND((E4/C4),0)</f>
        <v>11001</v>
      </c>
      <c r="H4" s="9">
        <f t="shared" ref="H4:H6" si="17">ROUND((E4/D4),0)</f>
        <v>9168</v>
      </c>
      <c r="I4" s="9" t="e">
        <f>#REF!</f>
        <v>#REF!</v>
      </c>
      <c r="J4" s="9">
        <f t="shared" ref="J4:J6" si="18">S4</f>
        <v>0</v>
      </c>
      <c r="O4" s="54">
        <v>0</v>
      </c>
      <c r="P4" s="54">
        <f t="shared" ref="P4:P6" si="19">O4/1.2</f>
        <v>0</v>
      </c>
      <c r="Q4" s="54">
        <v>303</v>
      </c>
      <c r="R4" s="55">
        <v>4000000</v>
      </c>
    </row>
    <row r="5" spans="1:20" s="51" customFormat="1" x14ac:dyDescent="0.25">
      <c r="A5" s="49">
        <f t="shared" si="10"/>
        <v>0</v>
      </c>
      <c r="B5" s="49">
        <f t="shared" si="11"/>
        <v>274</v>
      </c>
      <c r="C5" s="49">
        <f t="shared" si="12"/>
        <v>328.8</v>
      </c>
      <c r="D5" s="49">
        <f t="shared" si="13"/>
        <v>394.56</v>
      </c>
      <c r="E5" s="50">
        <f t="shared" si="14"/>
        <v>3000000</v>
      </c>
      <c r="F5" s="49">
        <f t="shared" si="15"/>
        <v>10949</v>
      </c>
      <c r="G5" s="49">
        <f t="shared" si="16"/>
        <v>9124</v>
      </c>
      <c r="H5" s="49">
        <f t="shared" si="17"/>
        <v>7603</v>
      </c>
      <c r="I5" s="49" t="e">
        <f>#REF!</f>
        <v>#REF!</v>
      </c>
      <c r="J5" s="49">
        <f t="shared" si="18"/>
        <v>0</v>
      </c>
      <c r="O5" s="51">
        <v>0</v>
      </c>
      <c r="P5" s="51">
        <f t="shared" si="19"/>
        <v>0</v>
      </c>
      <c r="Q5" s="51">
        <v>274</v>
      </c>
      <c r="R5" s="52">
        <v>3000000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f t="shared" ref="Q4:Q6" si="2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f t="shared" ref="Q3:Q8" si="21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21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6" t="s">
        <v>36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425</v>
      </c>
      <c r="C13" s="4">
        <f t="shared" ref="C13:C25" si="34">B13*1.2</f>
        <v>510</v>
      </c>
      <c r="D13" s="4">
        <f t="shared" ref="D13:D25" si="35">C13*1.2</f>
        <v>612</v>
      </c>
      <c r="E13" s="5">
        <f t="shared" ref="E13:E25" si="36">R13</f>
        <v>4500000</v>
      </c>
      <c r="F13" s="9">
        <f t="shared" ref="F13:F25" si="37">ROUND((E13/B13),0)</f>
        <v>10588</v>
      </c>
      <c r="G13" s="9">
        <f t="shared" ref="G13:G25" si="38">ROUND((E13/C13),0)</f>
        <v>8824</v>
      </c>
      <c r="H13" s="9">
        <f t="shared" ref="H13:H25" si="39">ROUND((E13/D13),0)</f>
        <v>7353</v>
      </c>
      <c r="I13" s="4" t="e">
        <f>#REF!</f>
        <v>#REF!</v>
      </c>
      <c r="J13" s="4">
        <f t="shared" ref="J13:J25" si="40">S13</f>
        <v>0</v>
      </c>
      <c r="O13">
        <v>0</v>
      </c>
      <c r="P13">
        <f t="shared" ref="P13:Q25" si="41">O13/1.2</f>
        <v>0</v>
      </c>
      <c r="Q13">
        <v>425</v>
      </c>
      <c r="R13" s="2">
        <v>4500000</v>
      </c>
    </row>
    <row r="14" spans="1:20" ht="14.25" customHeight="1" x14ac:dyDescent="0.25">
      <c r="A14" s="4">
        <f t="shared" ref="A14:A17" si="42">N14</f>
        <v>0</v>
      </c>
      <c r="B14" s="4">
        <f t="shared" ref="B14:B17" si="43">Q14</f>
        <v>439</v>
      </c>
      <c r="C14" s="4">
        <f t="shared" ref="C14:C17" si="44">B14*1.2</f>
        <v>526.79999999999995</v>
      </c>
      <c r="D14" s="4">
        <f t="shared" ref="D14:D17" si="45">C14*1.2</f>
        <v>632.16</v>
      </c>
      <c r="E14" s="5">
        <f t="shared" ref="E14:E17" si="46">R14</f>
        <v>4300000</v>
      </c>
      <c r="F14" s="9">
        <f t="shared" ref="F14:F17" si="47">ROUND((E14/B14),0)</f>
        <v>9795</v>
      </c>
      <c r="G14" s="9">
        <f t="shared" ref="G14:G17" si="48">ROUND((E14/C14),0)</f>
        <v>8162</v>
      </c>
      <c r="H14" s="9">
        <f t="shared" ref="H14:H17" si="49">ROUND((E14/D14),0)</f>
        <v>6802</v>
      </c>
      <c r="I14" s="4" t="e">
        <f>#REF!</f>
        <v>#REF!</v>
      </c>
      <c r="J14" s="4">
        <f t="shared" ref="J14:J17" si="50">S14</f>
        <v>0</v>
      </c>
      <c r="O14">
        <v>0</v>
      </c>
      <c r="P14">
        <f t="shared" ref="P14:P17" si="51">O14/1.2</f>
        <v>0</v>
      </c>
      <c r="Q14">
        <v>439</v>
      </c>
      <c r="R14" s="2">
        <v>4300000</v>
      </c>
    </row>
    <row r="15" spans="1:20" s="51" customFormat="1" ht="14.25" customHeight="1" x14ac:dyDescent="0.25">
      <c r="A15" s="49">
        <f t="shared" si="42"/>
        <v>0</v>
      </c>
      <c r="B15" s="49">
        <f t="shared" si="43"/>
        <v>498</v>
      </c>
      <c r="C15" s="49">
        <f t="shared" si="44"/>
        <v>597.6</v>
      </c>
      <c r="D15" s="49">
        <f t="shared" si="45"/>
        <v>717.12</v>
      </c>
      <c r="E15" s="50">
        <f t="shared" si="46"/>
        <v>7954000</v>
      </c>
      <c r="F15" s="49">
        <f t="shared" si="47"/>
        <v>15972</v>
      </c>
      <c r="G15" s="49">
        <f t="shared" si="48"/>
        <v>13310</v>
      </c>
      <c r="H15" s="49">
        <f t="shared" si="49"/>
        <v>11092</v>
      </c>
      <c r="I15" s="49" t="e">
        <f>#REF!</f>
        <v>#REF!</v>
      </c>
      <c r="J15" s="49">
        <f t="shared" si="50"/>
        <v>0</v>
      </c>
      <c r="O15" s="51">
        <v>0</v>
      </c>
      <c r="P15" s="51">
        <f t="shared" si="51"/>
        <v>0</v>
      </c>
      <c r="Q15" s="51">
        <v>498</v>
      </c>
      <c r="R15" s="52">
        <v>7954000</v>
      </c>
    </row>
    <row r="16" spans="1:20" s="54" customFormat="1" ht="14.25" customHeight="1" x14ac:dyDescent="0.25">
      <c r="A16" s="9">
        <f t="shared" si="42"/>
        <v>0</v>
      </c>
      <c r="B16" s="9">
        <f t="shared" si="43"/>
        <v>288.19444444444451</v>
      </c>
      <c r="C16" s="9">
        <f t="shared" si="44"/>
        <v>345.83333333333343</v>
      </c>
      <c r="D16" s="9">
        <f t="shared" si="45"/>
        <v>415.00000000000011</v>
      </c>
      <c r="E16" s="53">
        <f t="shared" si="46"/>
        <v>3500000</v>
      </c>
      <c r="F16" s="9">
        <f t="shared" si="47"/>
        <v>12145</v>
      </c>
      <c r="G16" s="9">
        <f t="shared" si="48"/>
        <v>10120</v>
      </c>
      <c r="H16" s="9">
        <f t="shared" si="49"/>
        <v>8434</v>
      </c>
      <c r="I16" s="9" t="e">
        <f>#REF!</f>
        <v>#REF!</v>
      </c>
      <c r="J16" s="9">
        <f t="shared" si="50"/>
        <v>0</v>
      </c>
      <c r="O16" s="54">
        <v>415</v>
      </c>
      <c r="P16" s="54">
        <f t="shared" si="51"/>
        <v>345.83333333333337</v>
      </c>
      <c r="Q16" s="54">
        <f t="shared" ref="Q14:Q17" si="52">P16/1.2</f>
        <v>288.19444444444451</v>
      </c>
      <c r="R16" s="55">
        <v>3500000</v>
      </c>
    </row>
    <row r="17" spans="1:25" ht="14.25" customHeight="1" x14ac:dyDescent="0.25">
      <c r="A17" s="4">
        <f t="shared" si="42"/>
        <v>0</v>
      </c>
      <c r="B17" s="4">
        <f t="shared" si="43"/>
        <v>345.83333333333337</v>
      </c>
      <c r="C17" s="4">
        <f t="shared" si="44"/>
        <v>415.00000000000006</v>
      </c>
      <c r="D17" s="4">
        <f t="shared" si="45"/>
        <v>498.00000000000006</v>
      </c>
      <c r="E17" s="5">
        <f t="shared" si="46"/>
        <v>3500000</v>
      </c>
      <c r="F17" s="9">
        <f t="shared" si="47"/>
        <v>10120</v>
      </c>
      <c r="G17" s="9">
        <f t="shared" si="48"/>
        <v>8434</v>
      </c>
      <c r="H17" s="9">
        <f t="shared" si="49"/>
        <v>7028</v>
      </c>
      <c r="I17" s="4" t="e">
        <f>#REF!</f>
        <v>#REF!</v>
      </c>
      <c r="J17" s="4">
        <f t="shared" si="50"/>
        <v>0</v>
      </c>
      <c r="O17">
        <v>0</v>
      </c>
      <c r="P17">
        <v>415</v>
      </c>
      <c r="Q17">
        <f t="shared" si="52"/>
        <v>345.83333333333337</v>
      </c>
      <c r="R17" s="2">
        <v>3500000</v>
      </c>
    </row>
    <row r="18" spans="1:25" s="51" customFormat="1" ht="14.25" customHeight="1" x14ac:dyDescent="0.25">
      <c r="A18" s="49">
        <f t="shared" si="32"/>
        <v>0</v>
      </c>
      <c r="B18" s="49">
        <f t="shared" si="33"/>
        <v>475</v>
      </c>
      <c r="C18" s="49">
        <f t="shared" si="34"/>
        <v>570</v>
      </c>
      <c r="D18" s="49">
        <f t="shared" si="35"/>
        <v>684</v>
      </c>
      <c r="E18" s="50">
        <f t="shared" si="36"/>
        <v>7500000</v>
      </c>
      <c r="F18" s="49">
        <f t="shared" si="37"/>
        <v>15789</v>
      </c>
      <c r="G18" s="49">
        <f t="shared" si="38"/>
        <v>13158</v>
      </c>
      <c r="H18" s="49">
        <f t="shared" si="39"/>
        <v>10965</v>
      </c>
      <c r="I18" s="49" t="e">
        <f>#REF!</f>
        <v>#REF!</v>
      </c>
      <c r="J18" s="49">
        <f t="shared" si="40"/>
        <v>0</v>
      </c>
      <c r="O18" s="51">
        <v>0</v>
      </c>
      <c r="P18" s="51">
        <f t="shared" si="41"/>
        <v>0</v>
      </c>
      <c r="Q18" s="51">
        <v>475</v>
      </c>
      <c r="R18" s="52">
        <v>7500000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E30" t="s">
        <v>37</v>
      </c>
      <c r="F30">
        <v>60.192</v>
      </c>
      <c r="G30">
        <f>F30*10.764</f>
        <v>647.90668799999992</v>
      </c>
      <c r="I30" s="4">
        <v>648</v>
      </c>
      <c r="J30" s="4"/>
      <c r="R30" s="2"/>
      <c r="X30" s="7"/>
      <c r="Y30" s="7"/>
    </row>
    <row r="31" spans="1:25" ht="14.25" customHeight="1" x14ac:dyDescent="0.3">
      <c r="F31"/>
      <c r="I31">
        <f>I30*1.2</f>
        <v>777.6</v>
      </c>
      <c r="U31" s="30" t="s">
        <v>20</v>
      </c>
      <c r="V31" s="31"/>
      <c r="W31" s="32"/>
      <c r="X31" s="18"/>
      <c r="Y31" s="7"/>
    </row>
    <row r="32" spans="1:25" ht="38.25" customHeight="1" x14ac:dyDescent="0.3">
      <c r="S32" s="10"/>
      <c r="T32" s="10"/>
      <c r="U32" s="30" t="s">
        <v>21</v>
      </c>
      <c r="V32" s="31">
        <v>2025</v>
      </c>
      <c r="W32" s="32"/>
      <c r="X32" s="18"/>
      <c r="Y32" s="7"/>
    </row>
    <row r="33" spans="7:25" ht="16.5" x14ac:dyDescent="0.3">
      <c r="S33" s="10"/>
      <c r="T33" s="10"/>
      <c r="U33" s="33" t="s">
        <v>22</v>
      </c>
      <c r="V33" s="34">
        <v>2017</v>
      </c>
      <c r="W33" s="32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5" t="s">
        <v>24</v>
      </c>
      <c r="V34" s="34">
        <f>V32-V33</f>
        <v>8</v>
      </c>
      <c r="W34" s="32"/>
      <c r="X34" s="18"/>
      <c r="Y34" s="7"/>
    </row>
    <row r="35" spans="7:25" ht="16.5" x14ac:dyDescent="0.3">
      <c r="S35" s="10"/>
      <c r="T35" s="10"/>
      <c r="U35" s="36"/>
      <c r="V35" s="34">
        <f>V34-60</f>
        <v>-52</v>
      </c>
      <c r="W35" s="32"/>
      <c r="X35" s="26"/>
      <c r="Y35" s="7"/>
    </row>
    <row r="36" spans="7:25" ht="16.5" x14ac:dyDescent="0.3">
      <c r="S36" s="10"/>
      <c r="T36" s="10"/>
      <c r="U36" s="36" t="s">
        <v>25</v>
      </c>
      <c r="V36" s="37">
        <f>778*2500</f>
        <v>1945000</v>
      </c>
      <c r="W36" s="32"/>
      <c r="X36" s="26"/>
      <c r="Y36" s="7"/>
    </row>
    <row r="37" spans="7:25" ht="16.5" x14ac:dyDescent="0.3">
      <c r="S37" s="10"/>
      <c r="T37" s="10"/>
      <c r="U37" s="36" t="s">
        <v>26</v>
      </c>
      <c r="V37" s="34"/>
      <c r="W37" s="32"/>
      <c r="X37" s="26"/>
      <c r="Y37" s="7"/>
    </row>
    <row r="38" spans="7:25" ht="54.75" customHeight="1" x14ac:dyDescent="0.3">
      <c r="P38" s="47" t="s">
        <v>39</v>
      </c>
      <c r="Q38" s="47"/>
      <c r="R38" s="47"/>
      <c r="S38" s="47"/>
      <c r="U38" s="36"/>
      <c r="V38" s="34"/>
      <c r="W38" s="32"/>
      <c r="X38" s="26"/>
      <c r="Y38" s="7"/>
    </row>
    <row r="39" spans="7:25" ht="16.5" x14ac:dyDescent="0.3">
      <c r="U39" s="36" t="s">
        <v>27</v>
      </c>
      <c r="V39" s="38">
        <f>100-10</f>
        <v>90</v>
      </c>
      <c r="W39" s="32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0" t="s">
        <v>28</v>
      </c>
      <c r="V40" s="34">
        <f>V39*8/60</f>
        <v>12</v>
      </c>
      <c r="W40" s="32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0"/>
      <c r="V41" s="39">
        <f>V40%</f>
        <v>0.12</v>
      </c>
      <c r="W41" s="32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0" t="s">
        <v>29</v>
      </c>
      <c r="V42" s="40">
        <f>ROUND((V36*V41),0)</f>
        <v>233400</v>
      </c>
      <c r="W42" s="32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0" t="s">
        <v>38</v>
      </c>
      <c r="V43" s="40">
        <v>648</v>
      </c>
      <c r="W43" s="32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6" t="s">
        <v>17</v>
      </c>
      <c r="V44" s="34">
        <v>12000</v>
      </c>
      <c r="W44" s="32"/>
      <c r="X44" s="18"/>
      <c r="Y44" s="7"/>
    </row>
    <row r="45" spans="7:25" ht="16.5" x14ac:dyDescent="0.3">
      <c r="S45" s="10"/>
      <c r="T45" s="10"/>
      <c r="U45" s="36" t="s">
        <v>30</v>
      </c>
      <c r="V45" s="37">
        <f>V44*V43</f>
        <v>7776000</v>
      </c>
      <c r="W45" s="32"/>
      <c r="X45" s="26"/>
      <c r="Y45" s="7"/>
    </row>
    <row r="46" spans="7:25" ht="16.5" x14ac:dyDescent="0.3">
      <c r="S46" s="10"/>
      <c r="T46" s="10"/>
      <c r="U46" s="41" t="s">
        <v>31</v>
      </c>
      <c r="V46" s="42">
        <f>V45-V42</f>
        <v>7542600</v>
      </c>
      <c r="W46" s="43"/>
      <c r="X46" s="26"/>
      <c r="Y46" s="7"/>
    </row>
    <row r="47" spans="7:25" ht="16.5" x14ac:dyDescent="0.3">
      <c r="P47" s="13" t="s">
        <v>14</v>
      </c>
      <c r="S47" s="10"/>
      <c r="T47" s="11"/>
      <c r="U47" s="41" t="s">
        <v>32</v>
      </c>
      <c r="V47" s="42">
        <f>V46*0.9</f>
        <v>6788340</v>
      </c>
      <c r="W47" s="32"/>
      <c r="X47" s="48"/>
      <c r="Y47" s="7"/>
    </row>
    <row r="48" spans="7:25" ht="16.5" x14ac:dyDescent="0.3">
      <c r="S48" s="11"/>
      <c r="T48" s="10"/>
      <c r="U48" s="41" t="s">
        <v>33</v>
      </c>
      <c r="V48" s="44">
        <f>V46*0.8</f>
        <v>6034080</v>
      </c>
      <c r="W48" s="32"/>
      <c r="X48" s="28"/>
      <c r="Y48" s="7"/>
    </row>
    <row r="49" spans="15:25" ht="16.5" x14ac:dyDescent="0.3">
      <c r="S49" s="10"/>
      <c r="T49" s="10"/>
      <c r="U49" s="41" t="s">
        <v>34</v>
      </c>
      <c r="V49" s="45">
        <f>V46*0.025/12</f>
        <v>15713.75</v>
      </c>
      <c r="W49" s="32"/>
      <c r="X49" s="29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S44"/>
  <sheetViews>
    <sheetView topLeftCell="D1" zoomScaleNormal="100" workbookViewId="0">
      <selection activeCell="S9" sqref="S9"/>
    </sheetView>
  </sheetViews>
  <sheetFormatPr defaultRowHeight="15" x14ac:dyDescent="0.25"/>
  <cols>
    <col min="19" max="19" width="16.140625" customWidth="1"/>
  </cols>
  <sheetData>
    <row r="8" spans="16:19" x14ac:dyDescent="0.25">
      <c r="P8">
        <v>38.880000000000003</v>
      </c>
      <c r="Q8">
        <f>P8*10.764</f>
        <v>418.50432000000001</v>
      </c>
    </row>
    <row r="9" spans="16:19" x14ac:dyDescent="0.25">
      <c r="S9">
        <v>3850000</v>
      </c>
    </row>
    <row r="10" spans="16:19" x14ac:dyDescent="0.25">
      <c r="S10">
        <v>231000</v>
      </c>
    </row>
    <row r="11" spans="16:19" x14ac:dyDescent="0.25">
      <c r="S11">
        <v>30000</v>
      </c>
    </row>
    <row r="12" spans="16:19" x14ac:dyDescent="0.25">
      <c r="S12">
        <f>SUM(S9:S11)</f>
        <v>4111000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E8" sqref="E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8:Q19"/>
  <sheetViews>
    <sheetView topLeftCell="C1" zoomScaleNormal="100" workbookViewId="0">
      <selection activeCell="Q9" sqref="Q9"/>
    </sheetView>
  </sheetViews>
  <sheetFormatPr defaultRowHeight="15" x14ac:dyDescent="0.25"/>
  <sheetData>
    <row r="8" spans="16:17" x14ac:dyDescent="0.25">
      <c r="P8">
        <v>28.125</v>
      </c>
      <c r="Q8">
        <f>P8*10.764</f>
        <v>302.73749999999995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2:Q12"/>
  <sheetViews>
    <sheetView topLeftCell="A7" zoomScaleNormal="100" workbookViewId="0">
      <selection activeCell="O21" sqref="O21"/>
    </sheetView>
  </sheetViews>
  <sheetFormatPr defaultRowHeight="15" x14ac:dyDescent="0.25"/>
  <sheetData>
    <row r="12" spans="16:17" x14ac:dyDescent="0.25">
      <c r="P12">
        <v>25.442</v>
      </c>
      <c r="Q12">
        <f>P12*10.764</f>
        <v>273.857688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4" zoomScaleNormal="100" workbookViewId="0">
      <selection activeCell="H3" sqref="H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3" sqref="D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2025-02-28T07:20:25Z</dcterms:modified>
</cp:coreProperties>
</file>