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156A060F-3B93-48B1-B541-9B95B508646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B20" i="1"/>
  <c r="E34" i="1"/>
  <c r="C34" i="1"/>
  <c r="E35" i="1"/>
  <c r="B35" i="1"/>
  <c r="C35" i="1" s="1"/>
  <c r="C29" i="1"/>
  <c r="C28" i="1"/>
  <c r="C27" i="1"/>
  <c r="E7" i="1"/>
  <c r="E6" i="1"/>
  <c r="E8" i="1" s="1"/>
  <c r="F8" i="1" s="1"/>
  <c r="G30" i="1" l="1"/>
  <c r="F30" i="1"/>
  <c r="F9" i="1" l="1"/>
  <c r="K27" i="1" l="1"/>
  <c r="H29" i="1" l="1"/>
  <c r="H28" i="1"/>
  <c r="F36" i="1" l="1"/>
  <c r="F35" i="1"/>
  <c r="F34" i="1"/>
  <c r="G36" i="1" l="1"/>
  <c r="G35" i="1"/>
  <c r="G34" i="1"/>
  <c r="I29" i="1" l="1"/>
  <c r="G27" i="1"/>
  <c r="H27" i="1"/>
  <c r="B10" i="1"/>
  <c r="B11" i="1" s="1"/>
  <c r="B8" i="1"/>
  <c r="B6" i="1"/>
  <c r="B5" i="1"/>
  <c r="B14" i="1" s="1"/>
  <c r="B12" i="1" l="1"/>
  <c r="B13" i="1" s="1"/>
  <c r="B15" i="1" l="1"/>
  <c r="H35" i="1" s="1"/>
  <c r="B17" i="1" l="1"/>
  <c r="B21" i="1" s="1"/>
  <c r="I27" i="1"/>
  <c r="F27" i="1"/>
  <c r="B18" i="1" l="1"/>
  <c r="B19" i="1"/>
  <c r="F28" i="1"/>
  <c r="G28" i="1"/>
  <c r="F29" i="1"/>
  <c r="G29" i="1"/>
  <c r="I28" i="1" l="1"/>
  <c r="G3" i="1" l="1"/>
</calcChain>
</file>

<file path=xl/sharedStrings.xml><?xml version="1.0" encoding="utf-8"?>
<sst xmlns="http://schemas.openxmlformats.org/spreadsheetml/2006/main" count="40" uniqueCount="31">
  <si>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</si>
  <si>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</si>
  <si>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</si>
  <si>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</si>
  <si>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</si>
  <si>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</si>
  <si>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</si>
  <si>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</si>
  <si>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</si>
  <si>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</si>
  <si>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</si>
  <si>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</si>
  <si>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</si>
  <si>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</si>
  <si>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</si>
  <si>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</si>
  <si>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</si>
  <si>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</si>
  <si>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</si>
  <si>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</si>
  <si>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</si>
  <si>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</si>
  <si>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</si>
  <si>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</si>
  <si>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</si>
  <si>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Measurement carpet</t>
  </si>
  <si>
    <t>IGR</t>
  </si>
  <si>
    <t>RV</t>
  </si>
  <si>
    <t>Bal</t>
  </si>
  <si>
    <t>Agreement carpet area - 82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</si>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</sst>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36</xdr:row>
      <xdr:rowOff>77168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2BDB64-16C1-4F73-966B-7F41B3C73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693516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306034</xdr:colOff>
      <xdr:row>38</xdr:row>
      <xdr:rowOff>143905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5E097D-EA55-4734-9D25-3376090C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40434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10" zoomScaleNormal="100" workbookViewId="0">
      <selection activeCell="F41" sqref="F4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6">
        <v>11000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47" t="s">
        <v>1</v>
      </c>
      <c r="B4" s="46">
        <v>2600</v>
      </c>
      <c r="C4" s="17"/>
      <c r="D4" s="10"/>
      <c r="E4" s="31"/>
      <c r="F4" s="3"/>
      <c r="G4" s="4"/>
      <c r="H4" s="37"/>
      <c r="K4" s="26"/>
      <c r="L4" s="3"/>
      <c r="M4" s="4"/>
    </row>
    <row r="5" spans="1:17" ht="16.5" x14ac:dyDescent="0.3">
      <c r="A5" s="16" t="s">
        <v>2</v>
      </c>
      <c r="B5" s="46">
        <f>B3-B4</f>
        <v>8400</v>
      </c>
      <c r="C5" s="17"/>
      <c r="D5" s="10"/>
      <c r="E5" s="8" t="s">
        <v>29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6">
        <f>B4</f>
        <v>2600</v>
      </c>
      <c r="C6" s="17"/>
      <c r="D6" s="56" t="s">
        <v>15</v>
      </c>
      <c r="E6" s="51">
        <f>35.14*10.764</f>
        <v>378.24696</v>
      </c>
      <c r="F6" s="3"/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0" t="s">
        <v>28</v>
      </c>
      <c r="E7" s="51">
        <f>3.24*10.764</f>
        <v>34.875360000000001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0"/>
      <c r="E8" s="51">
        <f>SUM(E6:E7)</f>
        <v>413.12232</v>
      </c>
      <c r="F8" s="36">
        <f>E8*1.1</f>
        <v>454.43455200000005</v>
      </c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0"/>
      <c r="E9" s="51"/>
      <c r="F9" s="36">
        <f>E9*1.1</f>
        <v>0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47" t="s">
        <v>7</v>
      </c>
      <c r="B10" s="16">
        <f>90*B7/B9</f>
        <v>0</v>
      </c>
      <c r="C10" s="18"/>
      <c r="D10" s="50"/>
      <c r="E10" s="52"/>
      <c r="F10" s="35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8">
        <f>B10%</f>
        <v>0</v>
      </c>
      <c r="C11" s="28"/>
      <c r="D11" s="53"/>
      <c r="E11" s="51" t="s">
        <v>25</v>
      </c>
      <c r="F11" t="s">
        <v>30</v>
      </c>
      <c r="G11" s="12"/>
      <c r="H11" s="7"/>
      <c r="I11" s="7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6">
        <f>B6*B11</f>
        <v>0</v>
      </c>
      <c r="C12" s="19"/>
      <c r="D12" s="54"/>
      <c r="E12" s="51">
        <v>390</v>
      </c>
      <c r="F12">
        <f>24+15+19</f>
        <v>58</v>
      </c>
      <c r="G12" s="12">
        <f>F12+E12</f>
        <v>448</v>
      </c>
      <c r="H12" s="12"/>
      <c r="I12" s="12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6">
        <f>B6-B12</f>
        <v>2600</v>
      </c>
      <c r="C13" s="19"/>
      <c r="D13" s="55"/>
      <c r="E13" s="42"/>
      <c r="G13" s="12"/>
      <c r="H13" s="12"/>
      <c r="I13" s="7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6">
        <f>B5</f>
        <v>8400</v>
      </c>
      <c r="C14" s="17"/>
      <c r="D14" s="39"/>
      <c r="E14" s="45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6">
        <f>B14+B13</f>
        <v>11000</v>
      </c>
      <c r="C15" s="17"/>
      <c r="D15" s="39"/>
      <c r="E15" s="42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413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9">
        <f>B15*B16</f>
        <v>4543000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49">
        <f>B17*0.98</f>
        <v>4452140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49">
        <f>B17*0.8</f>
        <v>3634400</v>
      </c>
      <c r="C19" s="20"/>
      <c r="D19" s="39"/>
      <c r="E19" s="40"/>
      <c r="F19" s="41"/>
      <c r="G19" s="40"/>
      <c r="H19" s="42"/>
      <c r="M19" s="5"/>
      <c r="N19" s="6"/>
    </row>
    <row r="20" spans="1:14" ht="18.75" x14ac:dyDescent="0.3">
      <c r="A20" s="16" t="s">
        <v>12</v>
      </c>
      <c r="B20" s="17">
        <f>454*B4</f>
        <v>1180400</v>
      </c>
      <c r="C20" s="17"/>
      <c r="D20" s="39"/>
      <c r="E20" s="43"/>
      <c r="F20" s="43"/>
      <c r="G20" s="44"/>
      <c r="H20" s="45"/>
    </row>
    <row r="21" spans="1:14" ht="16.5" x14ac:dyDescent="0.3">
      <c r="A21" s="16" t="s">
        <v>16</v>
      </c>
      <c r="B21" s="17">
        <f>B17*0.03/12</f>
        <v>11357.5</v>
      </c>
      <c r="C21" s="30"/>
      <c r="D21" s="39"/>
      <c r="E21" s="42"/>
      <c r="F21" s="40"/>
      <c r="G21" s="45"/>
      <c r="H21" s="4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378</v>
      </c>
      <c r="C27" s="8">
        <f>B27*1.1</f>
        <v>415.8</v>
      </c>
      <c r="D27" s="8"/>
      <c r="E27" s="8">
        <v>5200000</v>
      </c>
      <c r="F27" s="10">
        <f t="shared" ref="F27:F30" si="0">E27/B27</f>
        <v>13756.613756613757</v>
      </c>
      <c r="G27" s="10">
        <f>E27/C27</f>
        <v>12506.012506012506</v>
      </c>
      <c r="H27" s="10" t="e">
        <f>E27/D27</f>
        <v>#DIV/0!</v>
      </c>
      <c r="I27" s="8">
        <f>C27/B27</f>
        <v>1.1000000000000001</v>
      </c>
      <c r="J27" s="15"/>
      <c r="K27">
        <f>D27/B27</f>
        <v>0</v>
      </c>
    </row>
    <row r="28" spans="1:14" ht="17.25" x14ac:dyDescent="0.3">
      <c r="B28" s="9">
        <v>436</v>
      </c>
      <c r="C28" s="8">
        <f>B28*1.1</f>
        <v>479.6</v>
      </c>
      <c r="D28" s="8"/>
      <c r="E28" s="8">
        <v>4400000</v>
      </c>
      <c r="F28" s="10">
        <f t="shared" si="0"/>
        <v>10091.743119266055</v>
      </c>
      <c r="G28" s="10">
        <f>E28/C28</f>
        <v>9174.3119266055037</v>
      </c>
      <c r="H28" s="10" t="e">
        <f>E28/D28</f>
        <v>#DIV/0!</v>
      </c>
      <c r="I28" s="8">
        <f>C28/B28</f>
        <v>1.1000000000000001</v>
      </c>
      <c r="J28" s="15"/>
    </row>
    <row r="29" spans="1:14" x14ac:dyDescent="0.25">
      <c r="B29" s="9">
        <v>765</v>
      </c>
      <c r="C29" s="8">
        <f>B29*1.1</f>
        <v>841.50000000000011</v>
      </c>
      <c r="D29" s="8"/>
      <c r="E29" s="8">
        <v>8500000</v>
      </c>
      <c r="F29" s="10">
        <f t="shared" si="0"/>
        <v>11111.111111111111</v>
      </c>
      <c r="G29" s="10">
        <f t="shared" ref="G29:G30" si="1">E29/C29</f>
        <v>10101.010101010099</v>
      </c>
      <c r="H29" s="10" t="e">
        <f>E29/D29</f>
        <v>#DIV/0!</v>
      </c>
      <c r="I29" s="8">
        <f>C29/B29</f>
        <v>1.1000000000000001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1:11" x14ac:dyDescent="0.25">
      <c r="A33" t="s">
        <v>26</v>
      </c>
      <c r="B33" s="57" t="s">
        <v>15</v>
      </c>
      <c r="C33" s="58" t="s">
        <v>20</v>
      </c>
      <c r="D33" s="58" t="s">
        <v>24</v>
      </c>
      <c r="E33" s="58" t="s">
        <v>11</v>
      </c>
      <c r="F33" s="58" t="s">
        <v>17</v>
      </c>
      <c r="G33" s="58" t="s">
        <v>18</v>
      </c>
      <c r="H33" s="45"/>
      <c r="I33" s="45"/>
    </row>
    <row r="34" spans="1:11" x14ac:dyDescent="0.25">
      <c r="B34" s="57">
        <v>413</v>
      </c>
      <c r="C34" s="58">
        <f>B34*1.1</f>
        <v>454.3</v>
      </c>
      <c r="D34" s="58"/>
      <c r="E34" s="58">
        <f>4126000+289000+30000</f>
        <v>4445000</v>
      </c>
      <c r="F34" s="58">
        <f>E34/B34</f>
        <v>10762.71186440678</v>
      </c>
      <c r="G34" s="58">
        <f>E34/C34</f>
        <v>9784.2835130970725</v>
      </c>
      <c r="H34" s="39"/>
      <c r="I34" s="59"/>
      <c r="J34" s="6"/>
    </row>
    <row r="35" spans="1:11" x14ac:dyDescent="0.25">
      <c r="B35" s="57">
        <f>62*10.764+7*10.764+5.86*10.764</f>
        <v>805.79303999999991</v>
      </c>
      <c r="C35" s="58">
        <f>B35*1.1</f>
        <v>886.372344</v>
      </c>
      <c r="D35" s="58"/>
      <c r="E35" s="58">
        <f>7300000+438000+30000</f>
        <v>7768000</v>
      </c>
      <c r="F35" s="58">
        <f>E35/B35</f>
        <v>9640.1924742363135</v>
      </c>
      <c r="G35" s="58">
        <f>E35/C35</f>
        <v>8763.8113402148301</v>
      </c>
      <c r="H35" s="39">
        <f>B15/F35</f>
        <v>1.1410560556127702</v>
      </c>
      <c r="I35" s="59"/>
    </row>
    <row r="36" spans="1:11" x14ac:dyDescent="0.25">
      <c r="B36" s="57"/>
      <c r="C36" s="58"/>
      <c r="D36" s="58"/>
      <c r="E36" s="58"/>
      <c r="F36" s="58" t="e">
        <f>E36/B36</f>
        <v>#DIV/0!</v>
      </c>
      <c r="G36" s="58" t="e">
        <f>E36/C36</f>
        <v>#DIV/0!</v>
      </c>
      <c r="H36" s="39"/>
      <c r="I36" s="59"/>
    </row>
    <row r="37" spans="1:11" x14ac:dyDescent="0.25">
      <c r="B37" s="58"/>
      <c r="C37" s="58"/>
      <c r="D37" s="58"/>
      <c r="E37" s="58"/>
      <c r="F37" s="58"/>
      <c r="G37" s="58"/>
      <c r="H37" s="39"/>
      <c r="I37" s="45"/>
      <c r="K37" s="6"/>
    </row>
    <row r="38" spans="1:11" x14ac:dyDescent="0.25">
      <c r="B38" s="58"/>
      <c r="C38" s="58"/>
      <c r="D38" s="58"/>
      <c r="E38" s="58"/>
      <c r="F38" s="58"/>
      <c r="G38" s="58"/>
      <c r="H38" s="39"/>
      <c r="I38" s="45"/>
    </row>
    <row r="39" spans="1:11" ht="15.75" x14ac:dyDescent="0.25">
      <c r="B39" s="60"/>
      <c r="C39" s="58"/>
      <c r="D39" s="58"/>
      <c r="E39" s="58"/>
      <c r="F39" s="58"/>
      <c r="G39" s="58"/>
      <c r="H39" s="58"/>
      <c r="I39" s="45"/>
    </row>
    <row r="40" spans="1:11" ht="15.75" x14ac:dyDescent="0.25">
      <c r="B40" s="61"/>
      <c r="C40" s="57"/>
      <c r="D40" s="58"/>
      <c r="E40" s="58"/>
      <c r="F40" s="58"/>
      <c r="G40" s="58"/>
      <c r="H40" s="58"/>
      <c r="I40" s="45"/>
    </row>
    <row r="41" spans="1:11" ht="15.75" x14ac:dyDescent="0.25">
      <c r="B41" s="61"/>
      <c r="C41" s="57"/>
      <c r="D41" s="58"/>
      <c r="E41" s="58"/>
      <c r="F41" s="58"/>
      <c r="G41" s="58"/>
      <c r="H41" s="58"/>
      <c r="I41" s="45"/>
    </row>
    <row r="42" spans="1:11" ht="15.75" x14ac:dyDescent="0.25">
      <c r="B42" s="22"/>
      <c r="C42" s="7"/>
      <c r="D42" s="38"/>
    </row>
    <row r="43" spans="1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workbookViewId="0">
      <selection activeCell="S35" sqref="S35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2025-02-28T05:21:53Z</dcterms:modified>
</cp:coreProperties>
</file>