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70" windowHeight="1185" tabRatio="481"/>
  </bookViews>
  <sheets>
    <sheet name="Sheet1" sheetId="1" r:id="rId1"/>
    <sheet name="Listing1" sheetId="2" r:id="rId2"/>
    <sheet name="Listing2" sheetId="3" r:id="rId3"/>
    <sheet name="Listing3" sheetId="5" r:id="rId4"/>
    <sheet name="Listing4" sheetId="6" r:id="rId5"/>
  </sheets>
  <calcPr calcId="124519"/>
</workbook>
</file>

<file path=xl/calcChain.xml><?xml version="1.0" encoding="utf-8"?>
<calcChain xmlns="http://schemas.openxmlformats.org/spreadsheetml/2006/main">
  <c r="C49" i="1"/>
  <c r="C53"/>
  <c r="C4" l="1"/>
  <c r="M26" l="1"/>
  <c r="I26"/>
  <c r="J26" s="1"/>
  <c r="K26" s="1"/>
  <c r="L26" s="1"/>
  <c r="M25"/>
  <c r="I25"/>
  <c r="J25" s="1"/>
  <c r="K25" s="1"/>
  <c r="L25" s="1"/>
  <c r="M24"/>
  <c r="I24"/>
  <c r="J24" s="1"/>
  <c r="K24" s="1"/>
  <c r="L24" s="1"/>
  <c r="M23"/>
  <c r="I23"/>
  <c r="J23" s="1"/>
  <c r="K23" s="1"/>
  <c r="L23" s="1"/>
  <c r="M22"/>
  <c r="I22"/>
  <c r="J22" s="1"/>
  <c r="K22" s="1"/>
  <c r="L22" s="1"/>
  <c r="M21"/>
  <c r="I21"/>
  <c r="J21" s="1"/>
  <c r="K21" s="1"/>
  <c r="L21" s="1"/>
  <c r="J20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C57" s="1"/>
  <c r="C46" l="1"/>
  <c r="H12"/>
  <c r="H11"/>
  <c r="H10"/>
  <c r="H9"/>
  <c r="H8"/>
  <c r="I10" l="1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L7" l="1"/>
  <c r="C54"/>
  <c r="C55" s="1"/>
  <c r="C56" s="1"/>
  <c r="C48" l="1"/>
  <c r="C50" l="1"/>
  <c r="C51" s="1"/>
  <c r="C52" s="1"/>
</calcChain>
</file>

<file path=xl/sharedStrings.xml><?xml version="1.0" encoding="utf-8"?>
<sst xmlns="http://schemas.openxmlformats.org/spreadsheetml/2006/main" count="27" uniqueCount="25">
  <si>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</si>
  <si>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</si>
  <si>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</si>
  <si>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</si>
  <si>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</si>
  <si>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</si>
  <si>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</si>
  <si>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</si>
  <si>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</si>
  <si>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</si>
  <si>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</si>
  <si>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</si>
  <si>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</si>
  <si>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</si>
  <si>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</si>
  <si>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</si>
  <si>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</si>
  <si>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</si>
  <si>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</si>
  <si>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</si>
  <si>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</si>
  <si>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</si>
  <si>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</si>
  <si>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</si>
  <si>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Structure Value + Interior Cost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</si>
</sst>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133350</xdr:rowOff>
    </xdr:from>
    <xdr:to>
      <xdr:col>13</xdr:col>
      <xdr:colOff>485775</xdr:colOff>
      <xdr:row>32</xdr:row>
      <xdr:rowOff>171450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"/>
          <a:ext cx="8410575" cy="594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4"/>
  <sheetViews>
    <sheetView tabSelected="1" zoomScale="115" zoomScaleNormal="115" workbookViewId="0">
      <pane xSplit="3" ySplit="5" topLeftCell="K42" activePane="bottomRight" state="frozen"/>
      <selection pane="topRight" activeCell="D1" sqref="D1"/>
      <selection pane="bottomLeft" activeCell="A6" sqref="A6"/>
      <selection pane="bottomRight" activeCell="C53" sqref="C53"/>
    </sheetView>
  </sheetViews>
  <sheetFormatPr defaultRowHeight="16.5"/>
  <cols>
    <col min="1" max="1" width="9.140625" style="59"/>
    <col min="2" max="2" width="27" style="2" customWidth="1"/>
    <col min="3" max="3" width="20.710937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181.93</v>
      </c>
      <c r="E2" s="4"/>
      <c r="F2" s="4"/>
      <c r="G2" s="23"/>
      <c r="H2" s="1"/>
    </row>
    <row r="3" spans="1:15">
      <c r="B3" s="22" t="s">
        <v>10</v>
      </c>
      <c r="C3" s="25">
        <v>18000</v>
      </c>
      <c r="D3" s="13"/>
      <c r="E3" s="24"/>
      <c r="F3" s="24"/>
      <c r="G3" s="13"/>
      <c r="H3" s="1"/>
    </row>
    <row r="4" spans="1:15" ht="24" customHeight="1">
      <c r="B4" s="73" t="s">
        <v>21</v>
      </c>
      <c r="C4" s="70">
        <f>ROUND((C2*C3),0)</f>
        <v>3274740</v>
      </c>
      <c r="F4" s="20"/>
      <c r="G4" s="20"/>
    </row>
    <row r="5" spans="1:15">
      <c r="B5" s="11" t="s">
        <v>17</v>
      </c>
    </row>
    <row r="6" spans="1:15" s="3" customFormat="1" ht="60.75" thickBot="1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>
      <c r="B7" s="60" t="s">
        <v>23</v>
      </c>
      <c r="C7" s="63">
        <v>196.93</v>
      </c>
      <c r="D7" s="40">
        <v>2019</v>
      </c>
      <c r="E7" s="40">
        <v>2025</v>
      </c>
      <c r="F7" s="40">
        <v>60</v>
      </c>
      <c r="G7" s="58">
        <v>17200</v>
      </c>
      <c r="H7" s="67">
        <v>0</v>
      </c>
      <c r="I7" s="68">
        <v>0</v>
      </c>
      <c r="J7" s="69">
        <v>0</v>
      </c>
      <c r="K7" s="69">
        <v>17200</v>
      </c>
      <c r="L7" s="69">
        <f>ROUND((K7*C7),0)</f>
        <v>3387196</v>
      </c>
      <c r="M7" s="69">
        <f>ROUND((C7*G7),0)</f>
        <v>3387196</v>
      </c>
    </row>
    <row r="8" spans="1:15" ht="17.25" hidden="1" thickBot="1">
      <c r="A8" s="3"/>
      <c r="B8" s="60"/>
      <c r="C8" s="64">
        <v>0</v>
      </c>
      <c r="D8" s="40">
        <v>0</v>
      </c>
      <c r="E8" s="40">
        <v>2025</v>
      </c>
      <c r="F8" s="40">
        <v>60</v>
      </c>
      <c r="G8" s="58">
        <v>0</v>
      </c>
      <c r="H8" s="67">
        <f t="shared" ref="H8:H12" si="0">E8-D8</f>
        <v>2025</v>
      </c>
      <c r="I8" s="68">
        <f t="shared" ref="I8:I14" si="1">IF(H8&gt;=5,90*H8/F8,0)</f>
        <v>3037.5</v>
      </c>
      <c r="J8" s="69">
        <f t="shared" ref="J7:J12" si="2">G8/100*I8</f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>
      <c r="A9" s="59"/>
      <c r="B9" s="60"/>
      <c r="C9" s="64">
        <v>0</v>
      </c>
      <c r="D9" s="40">
        <v>0</v>
      </c>
      <c r="E9" s="40">
        <v>2025</v>
      </c>
      <c r="F9" s="40">
        <v>60</v>
      </c>
      <c r="G9" s="58">
        <v>0</v>
      </c>
      <c r="H9" s="67">
        <f t="shared" si="0"/>
        <v>2025</v>
      </c>
      <c r="I9" s="68">
        <f t="shared" si="1"/>
        <v>3037.5</v>
      </c>
      <c r="J9" s="69">
        <f t="shared" si="2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>
      <c r="A10" s="3"/>
      <c r="B10" s="51"/>
      <c r="C10" s="64">
        <v>0</v>
      </c>
      <c r="D10" s="40">
        <v>0</v>
      </c>
      <c r="E10" s="40">
        <v>2025</v>
      </c>
      <c r="F10" s="40">
        <v>60</v>
      </c>
      <c r="G10" s="58">
        <v>0</v>
      </c>
      <c r="H10" s="67">
        <f t="shared" si="0"/>
        <v>2025</v>
      </c>
      <c r="I10" s="68">
        <f t="shared" si="1"/>
        <v>3037.5</v>
      </c>
      <c r="J10" s="69">
        <f t="shared" si="2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>
      <c r="B11" s="51"/>
      <c r="C11" s="64">
        <v>0</v>
      </c>
      <c r="D11" s="40">
        <v>0</v>
      </c>
      <c r="E11" s="40">
        <v>2025</v>
      </c>
      <c r="F11" s="40">
        <v>60</v>
      </c>
      <c r="G11" s="58">
        <v>0</v>
      </c>
      <c r="H11" s="67">
        <f t="shared" si="0"/>
        <v>2025</v>
      </c>
      <c r="I11" s="68">
        <f t="shared" si="1"/>
        <v>3037.5</v>
      </c>
      <c r="J11" s="69">
        <f t="shared" si="2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>
      <c r="B12" s="51"/>
      <c r="C12" s="64">
        <v>0</v>
      </c>
      <c r="D12" s="40">
        <v>0</v>
      </c>
      <c r="E12" s="40">
        <v>2025</v>
      </c>
      <c r="F12" s="40">
        <v>60</v>
      </c>
      <c r="G12" s="58">
        <v>0</v>
      </c>
      <c r="H12" s="67">
        <f t="shared" si="0"/>
        <v>2025</v>
      </c>
      <c r="I12" s="68">
        <f t="shared" si="1"/>
        <v>3037.5</v>
      </c>
      <c r="J12" s="69">
        <f t="shared" si="2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>
      <c r="A13" s="3"/>
      <c r="B13" s="51"/>
      <c r="C13" s="61">
        <v>0</v>
      </c>
      <c r="D13" s="40">
        <v>0</v>
      </c>
      <c r="E13" s="40">
        <v>2025</v>
      </c>
      <c r="F13" s="40">
        <v>60</v>
      </c>
      <c r="G13" s="58">
        <v>0</v>
      </c>
      <c r="H13" s="67">
        <f t="shared" ref="H13:H14" si="6">E13-D13</f>
        <v>2025</v>
      </c>
      <c r="I13" s="68">
        <f t="shared" si="1"/>
        <v>3037.5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>
      <c r="A14" s="3"/>
      <c r="B14" s="51"/>
      <c r="C14" s="61">
        <v>0</v>
      </c>
      <c r="D14" s="40">
        <v>0</v>
      </c>
      <c r="E14" s="40">
        <v>2025</v>
      </c>
      <c r="F14" s="40">
        <v>60</v>
      </c>
      <c r="G14" s="58">
        <v>0</v>
      </c>
      <c r="H14" s="67">
        <f t="shared" si="6"/>
        <v>2025</v>
      </c>
      <c r="I14" s="68">
        <f t="shared" si="1"/>
        <v>3037.5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>
      <c r="B15" s="51"/>
      <c r="C15" s="61">
        <v>0</v>
      </c>
      <c r="D15" s="40">
        <v>0</v>
      </c>
      <c r="E15" s="40">
        <v>2025</v>
      </c>
      <c r="F15" s="40">
        <v>60</v>
      </c>
      <c r="G15" s="58">
        <v>0</v>
      </c>
      <c r="H15" s="67">
        <f t="shared" ref="H15:H19" si="11">E15-D15</f>
        <v>2025</v>
      </c>
      <c r="I15" s="68">
        <f t="shared" ref="I15:I26" si="12">IF(H15&gt;=5,90*H15/F15,0)</f>
        <v>3037.5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>
      <c r="A16" s="3"/>
      <c r="B16" s="51"/>
      <c r="C16" s="61">
        <v>0</v>
      </c>
      <c r="D16" s="40">
        <v>0</v>
      </c>
      <c r="E16" s="40">
        <v>2025</v>
      </c>
      <c r="F16" s="40">
        <v>60</v>
      </c>
      <c r="G16" s="58">
        <v>0</v>
      </c>
      <c r="H16" s="67">
        <f t="shared" si="11"/>
        <v>2025</v>
      </c>
      <c r="I16" s="68">
        <f t="shared" si="12"/>
        <v>3037.5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>
      <c r="B17" s="55"/>
      <c r="C17" s="61">
        <v>0</v>
      </c>
      <c r="D17" s="40">
        <v>0</v>
      </c>
      <c r="E17" s="40">
        <v>2025</v>
      </c>
      <c r="F17" s="40">
        <v>60</v>
      </c>
      <c r="G17" s="58">
        <v>0</v>
      </c>
      <c r="H17" s="67">
        <f t="shared" si="11"/>
        <v>2025</v>
      </c>
      <c r="I17" s="68">
        <f t="shared" si="12"/>
        <v>3037.5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>
      <c r="A18" s="3"/>
      <c r="B18" s="56"/>
      <c r="C18" s="61">
        <v>0</v>
      </c>
      <c r="D18" s="40">
        <v>0</v>
      </c>
      <c r="E18" s="40">
        <v>2025</v>
      </c>
      <c r="F18" s="40">
        <v>60</v>
      </c>
      <c r="G18" s="58">
        <v>0</v>
      </c>
      <c r="H18" s="67">
        <f t="shared" si="11"/>
        <v>2025</v>
      </c>
      <c r="I18" s="68">
        <f t="shared" si="12"/>
        <v>3037.5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>
      <c r="B19" s="55"/>
      <c r="C19" s="61">
        <v>0</v>
      </c>
      <c r="D19" s="40">
        <v>0</v>
      </c>
      <c r="E19" s="40">
        <v>2025</v>
      </c>
      <c r="F19" s="40">
        <v>60</v>
      </c>
      <c r="G19" s="58">
        <v>0</v>
      </c>
      <c r="H19" s="67">
        <f t="shared" si="11"/>
        <v>2025</v>
      </c>
      <c r="I19" s="68">
        <f t="shared" si="12"/>
        <v>3037.5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>
      <c r="A20" s="3"/>
      <c r="B20" s="56">
        <v>0</v>
      </c>
      <c r="C20" s="61">
        <v>0</v>
      </c>
      <c r="D20" s="40">
        <v>0</v>
      </c>
      <c r="E20" s="40">
        <v>2025</v>
      </c>
      <c r="F20" s="40">
        <v>60</v>
      </c>
      <c r="G20" s="58">
        <v>0</v>
      </c>
      <c r="H20" s="67">
        <v>0</v>
      </c>
      <c r="I20" s="68">
        <v>0</v>
      </c>
      <c r="J20" s="69">
        <f t="shared" si="13"/>
        <v>0</v>
      </c>
      <c r="K20" s="69">
        <v>0</v>
      </c>
      <c r="L20" s="69">
        <f t="shared" si="15"/>
        <v>0</v>
      </c>
      <c r="M20" s="69">
        <v>0</v>
      </c>
      <c r="N20" s="10"/>
    </row>
    <row r="21" spans="1:14" ht="17.25" thickBot="1">
      <c r="B21" s="55"/>
      <c r="C21" s="61">
        <v>0</v>
      </c>
      <c r="D21" s="40">
        <v>0</v>
      </c>
      <c r="E21" s="40">
        <v>2025</v>
      </c>
      <c r="F21" s="40">
        <v>60</v>
      </c>
      <c r="G21" s="58">
        <v>0</v>
      </c>
      <c r="H21" s="67">
        <v>0</v>
      </c>
      <c r="I21" s="68">
        <f t="shared" si="12"/>
        <v>0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>
      <c r="A22" s="3"/>
      <c r="B22" s="56"/>
      <c r="C22" s="61">
        <v>0</v>
      </c>
      <c r="D22" s="40">
        <v>0</v>
      </c>
      <c r="E22" s="40">
        <v>2025</v>
      </c>
      <c r="F22" s="40">
        <v>60</v>
      </c>
      <c r="G22" s="58">
        <v>0</v>
      </c>
      <c r="H22" s="67">
        <v>0</v>
      </c>
      <c r="I22" s="68">
        <f t="shared" si="12"/>
        <v>0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>
      <c r="A23" s="3"/>
      <c r="B23" s="57"/>
      <c r="C23" s="61">
        <v>0</v>
      </c>
      <c r="D23" s="40">
        <v>0</v>
      </c>
      <c r="E23" s="40">
        <v>2025</v>
      </c>
      <c r="F23" s="40">
        <v>60</v>
      </c>
      <c r="G23" s="58">
        <v>0</v>
      </c>
      <c r="H23" s="67">
        <v>0</v>
      </c>
      <c r="I23" s="68">
        <f t="shared" si="12"/>
        <v>0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>
      <c r="B24" s="57"/>
      <c r="C24" s="61">
        <v>0</v>
      </c>
      <c r="D24" s="40">
        <v>0</v>
      </c>
      <c r="E24" s="40">
        <v>2025</v>
      </c>
      <c r="F24" s="40">
        <v>60</v>
      </c>
      <c r="G24" s="58">
        <v>0</v>
      </c>
      <c r="H24" s="67">
        <v>0</v>
      </c>
      <c r="I24" s="68">
        <f t="shared" si="12"/>
        <v>0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>
      <c r="A25" s="3"/>
      <c r="B25" s="57"/>
      <c r="C25" s="61">
        <v>0</v>
      </c>
      <c r="D25" s="40">
        <v>0</v>
      </c>
      <c r="E25" s="40">
        <v>2025</v>
      </c>
      <c r="F25" s="40">
        <v>60</v>
      </c>
      <c r="G25" s="58">
        <v>0</v>
      </c>
      <c r="H25" s="67">
        <v>0</v>
      </c>
      <c r="I25" s="68">
        <f t="shared" si="12"/>
        <v>0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>
      <c r="B26" s="57"/>
      <c r="C26" s="61">
        <v>0</v>
      </c>
      <c r="D26" s="40">
        <v>0</v>
      </c>
      <c r="E26" s="40">
        <v>2025</v>
      </c>
      <c r="F26" s="40">
        <v>60</v>
      </c>
      <c r="G26" s="58">
        <v>0</v>
      </c>
      <c r="H26" s="67">
        <v>0</v>
      </c>
      <c r="I26" s="68">
        <f t="shared" si="12"/>
        <v>0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v>3550731</v>
      </c>
      <c r="M27" s="15">
        <f>SUM(M7:M26)</f>
        <v>3387196</v>
      </c>
    </row>
    <row r="28" spans="1:14" hidden="1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>
      <c r="B46" s="2" t="s">
        <v>16</v>
      </c>
      <c r="C46" s="70">
        <f>C4</f>
        <v>3274740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>
      <c r="B47" s="2" t="s">
        <v>24</v>
      </c>
      <c r="C47" s="70">
        <v>3550731</v>
      </c>
      <c r="D47" s="17"/>
      <c r="E47" s="17"/>
      <c r="F47" s="17"/>
      <c r="G47" s="17"/>
      <c r="H47" s="18"/>
      <c r="K47" s="18"/>
    </row>
    <row r="48" spans="2:15">
      <c r="B48" s="11" t="s">
        <v>12</v>
      </c>
      <c r="C48" s="70">
        <f>C46+C47</f>
        <v>6825471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>
      <c r="B49" s="11" t="s">
        <v>13</v>
      </c>
      <c r="C49" s="70">
        <f>ROUND((C48*0.95),0)</f>
        <v>6484197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>
      <c r="B50" s="28" t="s">
        <v>11</v>
      </c>
      <c r="C50" s="70">
        <f>C48*0.8</f>
        <v>5460376.8000000007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>
      <c r="B51" s="33"/>
      <c r="C51" s="70">
        <f>ROUNDUP(C50,0)</f>
        <v>5460377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>
      <c r="B52" s="33"/>
      <c r="C52" s="70">
        <f>C51-C50</f>
        <v>0.19999999925494194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>
      <c r="B53" s="11" t="s">
        <v>14</v>
      </c>
      <c r="C53" s="70">
        <f>ROUND((C48*0.8),0)</f>
        <v>5460377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>
      <c r="B57" s="11" t="s">
        <v>18</v>
      </c>
      <c r="C57" s="70">
        <f>M27*0.85</f>
        <v>2879116.6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7" zoomScale="130" zoomScaleNormal="130" workbookViewId="0">
      <selection activeCell="E10" sqref="E10"/>
    </sheetView>
  </sheetViews>
  <sheetFormatPr defaultRowHeight="15"/>
  <cols>
    <col min="3" max="3" width="9.855468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>
      <selection activeCell="F15" sqref="F15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21" zoomScale="130" zoomScaleNormal="130" workbookViewId="0">
      <selection activeCell="D25" sqref="D25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10" sqref="H1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Listing1</vt:lpstr>
      <vt:lpstr>Listing2</vt:lpstr>
      <vt:lpstr>Listing3</vt:lpstr>
      <vt:lpstr>Listing4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2025-02-25T08:55:48Z</dcterms:modified>
</cp:coreProperties>
</file>