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- Santacruz (W)\Avinash Vasu Shetty\"/>
    </mc:Choice>
  </mc:AlternateContent>
  <xr:revisionPtr revIDLastSave="0" documentId="13_ncr:1_{C68B5F5A-8DFF-403F-9891-ABAFE6D72327}" xr6:coauthVersionLast="36" xr6:coauthVersionMax="36" xr10:uidLastSave="{00000000-0000-0000-0000-000000000000}"/>
  <bookViews>
    <workbookView xWindow="0" yWindow="0" windowWidth="21570" windowHeight="78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9" i="4" l="1"/>
  <c r="Q9" i="4"/>
  <c r="R8" i="4"/>
  <c r="Q8" i="4"/>
  <c r="R7" i="4"/>
  <c r="Q7" i="4"/>
  <c r="H24" i="4"/>
  <c r="H22" i="4"/>
  <c r="I21" i="4"/>
  <c r="I20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<sst xmlns="http://schemas.openxmlformats.org/spreadsheetml/2006/main" count="26" uniqueCount="23">
  <si>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</si>
  <si>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</si>
  <si>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</si>
  <si>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</si>
  <si>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</si>
  <si>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</si>
  <si>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</si>
  <si>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</si>
  <si>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</si>
  <si>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</si>
  <si>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</si>
  <si>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</si>
  <si>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</si>
  <si>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A- 4306 43 th floor Bldg Ashar Pulse Village Majiwadi Mumbai Mumbai Agra road Thane West</t>
  </si>
  <si>
    <t>1 mechanical parking</t>
  </si>
  <si>
    <t>ca</t>
  </si>
  <si>
    <t>draft  - 78,10,700</t>
  </si>
  <si>
    <t>bal</t>
  </si>
  <si>
    <t>rate</t>
  </si>
  <si>
    <t>fmv</t>
  </si>
  <si>
    <t>02.01.2025</t>
  </si>
  <si>
    <t>16.01.25</t>
  </si>
  <si>
    <t>20.01.25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</si>
</sst>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65C2FF-DFBA-4D5C-99CB-66155A359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315560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041052-2A0B-4E93-851E-FC8961F19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9960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05EF31-D00D-4BC3-8764-AB51F6E4D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48</xdr:row>
      <xdr:rowOff>10729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129EB7-4DAB-4EC9-B415-803B0AFD0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286981</xdr:colOff>
      <xdr:row>52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8C41AD-66AC-4C69-84BD-FEBC542A9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21381" cy="8745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15</xdr:col>
      <xdr:colOff>324661</xdr:colOff>
      <xdr:row>42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AA3F5B-3E20-4938-B83C-22397B62F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5811061" cy="81545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267503</xdr:colOff>
      <xdr:row>43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CE28A6-FB4B-4EB7-AEB2-290513F08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753903" cy="81640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286556</xdr:colOff>
      <xdr:row>43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1F990A-98A2-4CD3-94EE-B579D95DB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772956" cy="81259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topLeftCell="D1" zoomScaleNormal="100" workbookViewId="0">
      <selection activeCell="Q20" sqref="Q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441</v>
      </c>
      <c r="C2" s="4">
        <f>B2*1.2</f>
        <v>529.19999999999993</v>
      </c>
      <c r="D2" s="4">
        <f t="shared" ref="D2:D13" si="2">C2*1.2</f>
        <v>635.03999999999985</v>
      </c>
      <c r="E2" s="5">
        <f t="shared" ref="E2:E13" si="3">R2</f>
        <v>9700000</v>
      </c>
      <c r="F2" s="15">
        <f t="shared" ref="F2:F13" si="4">ROUND((E2/B2),0)</f>
        <v>21995</v>
      </c>
      <c r="G2" s="10">
        <f t="shared" ref="G2:G13" si="5">ROUND((E2/C2),0)</f>
        <v>18330</v>
      </c>
      <c r="H2" s="10">
        <f t="shared" ref="H2:H13" si="6">ROUND((E2/D2),0)</f>
        <v>15275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441</v>
      </c>
      <c r="R2" s="2">
        <v>9700000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308</v>
      </c>
      <c r="C3" s="4">
        <f t="shared" ref="C3:C15" si="9">B3*1.2</f>
        <v>369.59999999999997</v>
      </c>
      <c r="D3" s="4">
        <f t="shared" si="2"/>
        <v>443.51999999999992</v>
      </c>
      <c r="E3" s="5">
        <f t="shared" si="3"/>
        <v>6900000</v>
      </c>
      <c r="F3" s="15">
        <f t="shared" si="4"/>
        <v>22403</v>
      </c>
      <c r="G3" s="10">
        <f t="shared" si="5"/>
        <v>18669</v>
      </c>
      <c r="H3" s="10">
        <f t="shared" si="6"/>
        <v>15557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308</v>
      </c>
      <c r="R3" s="2">
        <v>6900000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308</v>
      </c>
      <c r="C4" s="4">
        <f t="shared" si="9"/>
        <v>369.59999999999997</v>
      </c>
      <c r="D4" s="4">
        <f t="shared" si="2"/>
        <v>443.51999999999992</v>
      </c>
      <c r="E4" s="5">
        <f t="shared" si="3"/>
        <v>7100000</v>
      </c>
      <c r="F4" s="10">
        <f t="shared" si="4"/>
        <v>23052</v>
      </c>
      <c r="G4" s="10">
        <f t="shared" si="5"/>
        <v>19210</v>
      </c>
      <c r="H4" s="10">
        <f t="shared" si="6"/>
        <v>16008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308</v>
      </c>
      <c r="R4" s="2">
        <v>7100000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441</v>
      </c>
      <c r="C5" s="4">
        <f t="shared" si="9"/>
        <v>529.19999999999993</v>
      </c>
      <c r="D5" s="4">
        <f t="shared" si="2"/>
        <v>635.03999999999985</v>
      </c>
      <c r="E5" s="5">
        <f t="shared" si="3"/>
        <v>8920000</v>
      </c>
      <c r="F5" s="10">
        <f t="shared" si="4"/>
        <v>20227</v>
      </c>
      <c r="G5" s="10">
        <f t="shared" si="5"/>
        <v>16856</v>
      </c>
      <c r="H5" s="10">
        <f t="shared" si="6"/>
        <v>14046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441</v>
      </c>
      <c r="R5" s="2">
        <v>8920000</v>
      </c>
      <c r="S5" s="8"/>
      <c r="T5" s="8"/>
    </row>
    <row r="6" spans="1:20" x14ac:dyDescent="0.25">
      <c r="A6" s="4">
        <f t="shared" si="0"/>
        <v>0</v>
      </c>
      <c r="B6" s="4">
        <f t="shared" si="1"/>
        <v>441</v>
      </c>
      <c r="C6" s="4">
        <f t="shared" si="9"/>
        <v>529.19999999999993</v>
      </c>
      <c r="D6" s="4">
        <f t="shared" si="2"/>
        <v>635.03999999999985</v>
      </c>
      <c r="E6" s="5">
        <f t="shared" si="3"/>
        <v>9500000</v>
      </c>
      <c r="F6" s="10">
        <f t="shared" si="4"/>
        <v>21542</v>
      </c>
      <c r="G6" s="10">
        <f t="shared" si="5"/>
        <v>17952</v>
      </c>
      <c r="H6" s="10">
        <f t="shared" si="6"/>
        <v>14960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441</v>
      </c>
      <c r="R6" s="2">
        <v>9500000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440.78579999999994</v>
      </c>
      <c r="C7" s="4">
        <f t="shared" si="9"/>
        <v>528.94295999999986</v>
      </c>
      <c r="D7" s="4">
        <f t="shared" si="2"/>
        <v>634.73155199999985</v>
      </c>
      <c r="E7" s="5">
        <f t="shared" si="3"/>
        <v>8054000</v>
      </c>
      <c r="F7" s="10">
        <f t="shared" si="4"/>
        <v>18272</v>
      </c>
      <c r="G7" s="10">
        <f t="shared" si="5"/>
        <v>15227</v>
      </c>
      <c r="H7" s="10">
        <f t="shared" si="6"/>
        <v>12689</v>
      </c>
      <c r="I7" s="4" t="e">
        <f>#REF!</f>
        <v>#REF!</v>
      </c>
      <c r="J7" s="4" t="str">
        <f t="shared" si="7"/>
        <v>02.01.2025</v>
      </c>
      <c r="O7">
        <v>0</v>
      </c>
      <c r="P7">
        <f t="shared" si="8"/>
        <v>0</v>
      </c>
      <c r="Q7">
        <f>(38.65+2.3)*10.764</f>
        <v>440.78579999999994</v>
      </c>
      <c r="R7" s="2">
        <f>7499060+524940+30000</f>
        <v>8054000</v>
      </c>
      <c r="S7" s="8" t="s">
        <v>20</v>
      </c>
      <c r="T7" s="8"/>
    </row>
    <row r="8" spans="1:20" x14ac:dyDescent="0.25">
      <c r="A8" s="4">
        <f t="shared" si="0"/>
        <v>0</v>
      </c>
      <c r="B8" s="4">
        <f t="shared" si="1"/>
        <v>650.03796</v>
      </c>
      <c r="C8" s="4">
        <f t="shared" si="9"/>
        <v>780.04555199999993</v>
      </c>
      <c r="D8" s="4">
        <f t="shared" si="2"/>
        <v>936.05466239999987</v>
      </c>
      <c r="E8" s="5">
        <f t="shared" si="3"/>
        <v>13448770</v>
      </c>
      <c r="F8" s="15">
        <f t="shared" si="4"/>
        <v>20689</v>
      </c>
      <c r="G8" s="10">
        <f t="shared" si="5"/>
        <v>17241</v>
      </c>
      <c r="H8" s="10">
        <f t="shared" si="6"/>
        <v>14368</v>
      </c>
      <c r="I8" s="4" t="e">
        <f>#REF!</f>
        <v>#REF!</v>
      </c>
      <c r="J8" s="4" t="str">
        <f t="shared" si="7"/>
        <v>16.01.25</v>
      </c>
      <c r="O8">
        <v>0</v>
      </c>
      <c r="P8">
        <f t="shared" si="8"/>
        <v>0</v>
      </c>
      <c r="Q8">
        <f>(55.65+4.74)*10.764</f>
        <v>650.03796</v>
      </c>
      <c r="R8" s="2">
        <f>12540900+877870+30000</f>
        <v>13448770</v>
      </c>
      <c r="S8" s="8" t="s">
        <v>21</v>
      </c>
      <c r="T8" s="8"/>
    </row>
    <row r="9" spans="1:20" x14ac:dyDescent="0.25">
      <c r="A9" s="4">
        <f t="shared" si="0"/>
        <v>0</v>
      </c>
      <c r="B9" s="4">
        <f t="shared" si="1"/>
        <v>444.98376000000002</v>
      </c>
      <c r="C9" s="4">
        <f t="shared" si="9"/>
        <v>533.98051199999998</v>
      </c>
      <c r="D9" s="4">
        <f t="shared" si="2"/>
        <v>640.77661439999997</v>
      </c>
      <c r="E9" s="5">
        <f t="shared" si="3"/>
        <v>8339637</v>
      </c>
      <c r="F9" s="10">
        <f t="shared" si="4"/>
        <v>18741</v>
      </c>
      <c r="G9" s="10">
        <f t="shared" si="5"/>
        <v>15618</v>
      </c>
      <c r="H9" s="10">
        <f t="shared" si="6"/>
        <v>13015</v>
      </c>
      <c r="I9" s="4" t="e">
        <f>#REF!</f>
        <v>#REF!</v>
      </c>
      <c r="J9" s="4" t="str">
        <f t="shared" si="7"/>
        <v>20.01.25</v>
      </c>
      <c r="O9">
        <v>0</v>
      </c>
      <c r="P9">
        <f t="shared" si="8"/>
        <v>0</v>
      </c>
      <c r="Q9">
        <f>(38.74+2.6)*10.764</f>
        <v>444.98376000000002</v>
      </c>
      <c r="R9" s="2">
        <f>7766007+543630+30000</f>
        <v>8339637</v>
      </c>
      <c r="S9" s="8" t="s">
        <v>22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2:Q12" si="10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13</v>
      </c>
    </row>
    <row r="20" spans="7:24" x14ac:dyDescent="0.25">
      <c r="G20" t="s">
        <v>15</v>
      </c>
      <c r="H20">
        <v>417</v>
      </c>
      <c r="I20">
        <f>38.74*10.764</f>
        <v>416.99736000000001</v>
      </c>
      <c r="J20" t="s">
        <v>14</v>
      </c>
    </row>
    <row r="21" spans="7:24" x14ac:dyDescent="0.25">
      <c r="G21" t="s">
        <v>17</v>
      </c>
      <c r="H21">
        <v>28</v>
      </c>
      <c r="I21">
        <f>2.6*10.764</f>
        <v>27.9864</v>
      </c>
    </row>
    <row r="22" spans="7:24" x14ac:dyDescent="0.25">
      <c r="G22" s="6"/>
      <c r="H22" s="6">
        <f>SUM(H20:H21)</f>
        <v>445</v>
      </c>
    </row>
    <row r="23" spans="7:24" x14ac:dyDescent="0.25">
      <c r="G23" t="s">
        <v>18</v>
      </c>
      <c r="H23">
        <v>21000</v>
      </c>
    </row>
    <row r="24" spans="7:24" x14ac:dyDescent="0.25">
      <c r="G24" t="s">
        <v>19</v>
      </c>
      <c r="H24">
        <f>H23*H22</f>
        <v>9345000</v>
      </c>
    </row>
    <row r="28" spans="7:24" x14ac:dyDescent="0.25">
      <c r="P28" s="11"/>
      <c r="Q28" s="11"/>
      <c r="R28" s="13"/>
      <c r="T28" s="11"/>
      <c r="U28" s="11"/>
      <c r="V28" s="11"/>
      <c r="W28" s="11"/>
      <c r="X28" s="11"/>
    </row>
    <row r="29" spans="7:24" x14ac:dyDescent="0.25">
      <c r="H29" t="s">
        <v>16</v>
      </c>
      <c r="P29" s="11"/>
      <c r="Q29" s="14"/>
      <c r="R29" s="14"/>
      <c r="T29" s="14"/>
      <c r="U29" s="14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2"/>
      <c r="T32" s="12"/>
      <c r="U32" s="12"/>
      <c r="V32" s="11"/>
      <c r="W32" s="11"/>
      <c r="X32" s="11"/>
    </row>
    <row r="33" spans="16:24" x14ac:dyDescent="0.25">
      <c r="P33" s="11"/>
      <c r="Q33" s="11"/>
      <c r="R33" s="11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T34" s="11"/>
      <c r="U34" s="11"/>
      <c r="V34" s="11"/>
      <c r="W34" s="11"/>
      <c r="X34" s="11"/>
    </row>
    <row r="35" spans="16:24" x14ac:dyDescent="0.25">
      <c r="P35" s="11"/>
      <c r="Q35" s="11"/>
      <c r="R35" s="11"/>
      <c r="T35" s="11"/>
      <c r="U35" s="11"/>
      <c r="V35" s="11"/>
      <c r="W35" s="11"/>
      <c r="X35" s="11"/>
    </row>
    <row r="36" spans="16:24" x14ac:dyDescent="0.25">
      <c r="P36" s="11"/>
      <c r="Q36" s="11"/>
      <c r="R36" s="11"/>
      <c r="S36" s="6"/>
      <c r="T36" s="11"/>
      <c r="U36" s="11"/>
      <c r="V36" s="11"/>
      <c r="W36" s="11"/>
      <c r="X36" s="11"/>
    </row>
    <row r="37" spans="16:24" x14ac:dyDescent="0.25">
      <c r="P37" s="11"/>
      <c r="Q37" s="11"/>
      <c r="R37" s="11"/>
      <c r="S37" s="6"/>
      <c r="T37" s="11"/>
      <c r="U37" s="11"/>
      <c r="V37" s="11"/>
      <c r="W37" s="11"/>
      <c r="X37" s="11"/>
    </row>
    <row r="38" spans="16:24" x14ac:dyDescent="0.25">
      <c r="Q38" s="11"/>
      <c r="R38" s="11"/>
    </row>
    <row r="39" spans="16:24" x14ac:dyDescent="0.25">
      <c r="Q39" s="11"/>
      <c r="R39" s="11"/>
      <c r="T39" s="6"/>
    </row>
    <row r="40" spans="16:24" x14ac:dyDescent="0.25">
      <c r="P40" s="11"/>
      <c r="Q40" s="11"/>
      <c r="R40" s="11"/>
      <c r="S40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2025-02-26T07:06:20Z</dcterms:modified>
</cp:coreProperties>
</file>