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SMECCC Panvel\Ashok Mahadeo Thorat\"/>
    </mc:Choice>
  </mc:AlternateContent>
  <xr:revisionPtr revIDLastSave="0" documentId="13_ncr:1_{1FD69EE9-9BC6-46D9-B630-49A9DFBCFF2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R11" i="4" l="1"/>
  <c r="Q11" i="4"/>
  <c r="Q10" i="4"/>
  <c r="R9" i="4"/>
  <c r="Q9" i="4"/>
  <c r="I20" i="4"/>
  <c r="I21" i="4" s="1"/>
  <c r="J18" i="4"/>
  <c r="I30" i="4"/>
  <c r="P12" i="4" l="1"/>
  <c r="P11" i="4"/>
  <c r="P10" i="4"/>
  <c r="P9" i="4"/>
  <c r="P8" i="4"/>
  <c r="Q7" i="4"/>
  <c r="P6" i="4"/>
  <c r="Q5" i="4"/>
  <c r="Q4" i="4"/>
  <c r="P3" i="4"/>
  <c r="P2" i="4"/>
  <c r="C15" i="4"/>
  <c r="Q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Q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<sst xmlns="http://schemas.openxmlformats.org/spreadsheetml/2006/main" count="56" uniqueCount="25">
  <si>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</si>
  <si>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</si>
  <si>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</si>
  <si>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</si>
  <si>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</si>
  <si>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</si>
  <si>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</si>
  <si>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</si>
  <si>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</si>
  <si>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</si>
  <si>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</si>
  <si>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</si>
  <si>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</si>
  <si>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rate on ca</t>
  </si>
  <si>
    <t>agreement - 09.10.2014</t>
  </si>
  <si>
    <t>av</t>
  </si>
  <si>
    <t>sd</t>
  </si>
  <si>
    <t>rd</t>
  </si>
  <si>
    <t>ca</t>
  </si>
  <si>
    <t>fmv</t>
  </si>
  <si>
    <t>24.12.24</t>
  </si>
  <si>
    <t>30.08.24</t>
  </si>
  <si>
    <t>21.5.24</t>
  </si>
  <si>
    <t>previous report  - 2021</t>
  </si>
  <si>
    <t xml:space="preserve"> Flat No. 201, 2nd Floor, Patel Residancey, Plot No. 15, Village - Kalundre, Navi MUmbai,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</si>
</sst>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23</xdr:row>
      <xdr:rowOff>0</xdr:rowOff>
    </xdr:from>
    <xdr:to>
      <xdr:col>28</xdr:col>
      <xdr:colOff>973</xdr:colOff>
      <xdr:row>42</xdr:row>
      <xdr:rowOff>95768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0757A4-9B7D-454B-8306-9340AD69A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82125" y="4953000"/>
          <a:ext cx="6973273" cy="37152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506087</xdr:colOff>
      <xdr:row>47</xdr:row>
      <xdr:rowOff>153607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67D953-27C5-4435-A16B-07F313845B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40487" cy="8649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439402</xdr:colOff>
      <xdr:row>51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5BAE1D-903A-4F1F-8711-4E00177874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73802" cy="87165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448929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7638EC-FA90-4864-A257-9957541C7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83329" cy="8688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48</xdr:row>
      <xdr:rowOff>105993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3707DD-51F7-485E-83AA-6CA7FE97B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7261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553718</xdr:colOff>
      <xdr:row>44</xdr:row>
      <xdr:rowOff>105773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73A61F-9F07-4FBA-8E4E-1E8356CA7A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088118" cy="715427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420350</xdr:colOff>
      <xdr:row>45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10C64C-17C7-4857-999F-6D7487D4E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54750" cy="868801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296507</xdr:colOff>
      <xdr:row>46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7A6420-7573-41F5-BD7B-25D7B53A96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30907" cy="8726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46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4E8D04-243A-43A4-B287-DAEF51A6C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86487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50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31FBE8-DAF4-4AAD-832A-22B10A93D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93726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95250</xdr:colOff>
      <xdr:row>51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172DA3-D69A-4027-B113-7005D8BF7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800850" cy="95345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15</xdr:col>
      <xdr:colOff>410823</xdr:colOff>
      <xdr:row>47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1F670C-3C36-4817-935A-DFD254C51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8945223" cy="862132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372718</xdr:colOff>
      <xdr:row>46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3680D9-9BF0-46BF-9272-3E65DB39B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07118" cy="863085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401297</xdr:colOff>
      <xdr:row>45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45C750-9C0E-4D0E-9B8E-76CD52BEEB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35697" cy="87070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E22" sqref="E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450</v>
      </c>
      <c r="C2" s="4">
        <f>B2*1.2</f>
        <v>540</v>
      </c>
      <c r="D2" s="4">
        <f t="shared" ref="D2:D13" si="2">C2*1.2</f>
        <v>648</v>
      </c>
      <c r="E2" s="5">
        <f t="shared" ref="E2:E13" si="3">R2</f>
        <v>3750000</v>
      </c>
      <c r="F2" s="10">
        <f t="shared" ref="F2:F13" si="4">ROUND((E2/B2),0)</f>
        <v>8333</v>
      </c>
      <c r="G2" s="10">
        <f t="shared" ref="G2:G13" si="5">ROUND((E2/C2),0)</f>
        <v>6944</v>
      </c>
      <c r="H2" s="10">
        <f t="shared" ref="H2:H13" si="6">ROUND((E2/D2),0)</f>
        <v>5787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450</v>
      </c>
      <c r="R2" s="2">
        <v>3750000</v>
      </c>
      <c r="S2" s="8"/>
      <c r="T2" s="8"/>
    </row>
    <row r="3" spans="1:20" x14ac:dyDescent="0.25">
      <c r="A3" s="4">
        <f t="shared" si="0"/>
        <v>0</v>
      </c>
      <c r="B3" s="4">
        <f t="shared" si="1"/>
        <v>450</v>
      </c>
      <c r="C3" s="4">
        <f t="shared" ref="C3:C15" si="9">B3*1.2</f>
        <v>540</v>
      </c>
      <c r="D3" s="4">
        <f t="shared" si="2"/>
        <v>648</v>
      </c>
      <c r="E3" s="5">
        <f t="shared" si="3"/>
        <v>3900000</v>
      </c>
      <c r="F3" s="10">
        <f t="shared" si="4"/>
        <v>8667</v>
      </c>
      <c r="G3" s="10">
        <f t="shared" si="5"/>
        <v>7222</v>
      </c>
      <c r="H3" s="10">
        <f t="shared" si="6"/>
        <v>6019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450</v>
      </c>
      <c r="R3" s="2">
        <v>3900000</v>
      </c>
      <c r="S3" s="8"/>
      <c r="T3" s="8"/>
    </row>
    <row r="4" spans="1:20" x14ac:dyDescent="0.25">
      <c r="A4" s="4">
        <f t="shared" si="0"/>
        <v>0</v>
      </c>
      <c r="B4" s="4">
        <f t="shared" si="1"/>
        <v>383.33333333333337</v>
      </c>
      <c r="C4" s="4">
        <f t="shared" si="9"/>
        <v>460.00000000000006</v>
      </c>
      <c r="D4" s="4">
        <f t="shared" si="2"/>
        <v>552</v>
      </c>
      <c r="E4" s="16">
        <f t="shared" si="3"/>
        <v>3800000</v>
      </c>
      <c r="F4" s="10">
        <f t="shared" si="4"/>
        <v>9913</v>
      </c>
      <c r="G4" s="10">
        <f t="shared" si="5"/>
        <v>8261</v>
      </c>
      <c r="H4" s="10">
        <f t="shared" si="6"/>
        <v>6884</v>
      </c>
      <c r="I4" s="4" t="e">
        <f>#REF!</f>
        <v>#REF!</v>
      </c>
      <c r="J4" s="4">
        <f t="shared" si="7"/>
        <v>0</v>
      </c>
      <c r="O4">
        <v>0</v>
      </c>
      <c r="P4">
        <v>460</v>
      </c>
      <c r="Q4">
        <f t="shared" ref="Q2:Q12" si="10">P4/1.2</f>
        <v>383.33333333333337</v>
      </c>
      <c r="R4" s="2">
        <v>3800000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375</v>
      </c>
      <c r="C5" s="4">
        <f t="shared" si="9"/>
        <v>450</v>
      </c>
      <c r="D5" s="4">
        <f t="shared" si="2"/>
        <v>540</v>
      </c>
      <c r="E5" s="16">
        <f t="shared" si="3"/>
        <v>4200000</v>
      </c>
      <c r="F5" s="10">
        <f t="shared" si="4"/>
        <v>11200</v>
      </c>
      <c r="G5" s="10">
        <f t="shared" si="5"/>
        <v>9333</v>
      </c>
      <c r="H5" s="10">
        <f t="shared" si="6"/>
        <v>7778</v>
      </c>
      <c r="I5" s="4" t="e">
        <f>#REF!</f>
        <v>#REF!</v>
      </c>
      <c r="J5" s="4">
        <f t="shared" si="7"/>
        <v>0</v>
      </c>
      <c r="O5">
        <v>0</v>
      </c>
      <c r="P5">
        <v>450</v>
      </c>
      <c r="Q5">
        <f t="shared" si="10"/>
        <v>375</v>
      </c>
      <c r="R5" s="2">
        <v>4200000</v>
      </c>
      <c r="S5" s="8"/>
      <c r="T5" s="8"/>
    </row>
    <row r="6" spans="1:20" x14ac:dyDescent="0.25">
      <c r="A6" s="4">
        <f t="shared" si="0"/>
        <v>0</v>
      </c>
      <c r="B6" s="4">
        <f t="shared" si="1"/>
        <v>450</v>
      </c>
      <c r="C6" s="4">
        <f t="shared" si="9"/>
        <v>540</v>
      </c>
      <c r="D6" s="4">
        <f t="shared" si="2"/>
        <v>648</v>
      </c>
      <c r="E6" s="16">
        <f t="shared" si="3"/>
        <v>3700000</v>
      </c>
      <c r="F6" s="10">
        <f t="shared" si="4"/>
        <v>8222</v>
      </c>
      <c r="G6" s="10">
        <f t="shared" si="5"/>
        <v>6852</v>
      </c>
      <c r="H6" s="10">
        <f t="shared" si="6"/>
        <v>5710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450</v>
      </c>
      <c r="R6" s="2">
        <v>3700000</v>
      </c>
      <c r="S6" s="8"/>
      <c r="T6" s="8"/>
    </row>
    <row r="7" spans="1:20" x14ac:dyDescent="0.25">
      <c r="A7" s="4">
        <f t="shared" si="0"/>
        <v>0</v>
      </c>
      <c r="B7" s="4">
        <f t="shared" si="1"/>
        <v>375</v>
      </c>
      <c r="C7" s="4">
        <f t="shared" si="9"/>
        <v>450</v>
      </c>
      <c r="D7" s="4">
        <f t="shared" si="2"/>
        <v>540</v>
      </c>
      <c r="E7" s="16">
        <f t="shared" si="3"/>
        <v>4200000</v>
      </c>
      <c r="F7" s="10">
        <f t="shared" si="4"/>
        <v>11200</v>
      </c>
      <c r="G7" s="10">
        <f t="shared" si="5"/>
        <v>9333</v>
      </c>
      <c r="H7" s="10">
        <f t="shared" si="6"/>
        <v>7778</v>
      </c>
      <c r="I7" s="4" t="e">
        <f>#REF!</f>
        <v>#REF!</v>
      </c>
      <c r="J7" s="4">
        <f t="shared" si="7"/>
        <v>0</v>
      </c>
      <c r="O7">
        <v>0</v>
      </c>
      <c r="P7">
        <v>450</v>
      </c>
      <c r="Q7">
        <f t="shared" si="10"/>
        <v>375</v>
      </c>
      <c r="R7" s="2">
        <v>4200000</v>
      </c>
      <c r="S7" s="8"/>
      <c r="T7" s="8"/>
    </row>
    <row r="8" spans="1:20" x14ac:dyDescent="0.25">
      <c r="A8" s="4">
        <f t="shared" si="0"/>
        <v>0</v>
      </c>
      <c r="B8" s="4">
        <f t="shared" si="1"/>
        <v>370</v>
      </c>
      <c r="C8" s="4">
        <f t="shared" si="9"/>
        <v>444</v>
      </c>
      <c r="D8" s="4">
        <f t="shared" si="2"/>
        <v>532.79999999999995</v>
      </c>
      <c r="E8" s="16">
        <f t="shared" si="3"/>
        <v>4000000</v>
      </c>
      <c r="F8" s="10">
        <f t="shared" si="4"/>
        <v>10811</v>
      </c>
      <c r="G8" s="10">
        <f t="shared" si="5"/>
        <v>9009</v>
      </c>
      <c r="H8" s="10">
        <f t="shared" si="6"/>
        <v>7508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370</v>
      </c>
      <c r="R8" s="2">
        <v>4000000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430.1940239999999</v>
      </c>
      <c r="C9" s="4">
        <f t="shared" si="9"/>
        <v>516.23282879999988</v>
      </c>
      <c r="D9" s="4">
        <f t="shared" si="2"/>
        <v>619.47939455999983</v>
      </c>
      <c r="E9" s="16">
        <f t="shared" si="3"/>
        <v>3952000</v>
      </c>
      <c r="F9" s="15">
        <f t="shared" si="4"/>
        <v>9187</v>
      </c>
      <c r="G9" s="10">
        <f t="shared" si="5"/>
        <v>7655</v>
      </c>
      <c r="H9" s="10">
        <f t="shared" si="6"/>
        <v>6380</v>
      </c>
      <c r="I9" s="4" t="e">
        <f>#REF!</f>
        <v>#REF!</v>
      </c>
      <c r="J9" s="4" t="str">
        <f t="shared" si="7"/>
        <v>24.12.24</v>
      </c>
      <c r="O9">
        <v>0</v>
      </c>
      <c r="P9">
        <f t="shared" si="8"/>
        <v>0</v>
      </c>
      <c r="Q9">
        <f>(27.778+3.975+3.788+4.425)*10.764</f>
        <v>430.1940239999999</v>
      </c>
      <c r="R9" s="2">
        <f>3700000+222000+30000</f>
        <v>3952000</v>
      </c>
      <c r="S9" s="8" t="s">
        <v>20</v>
      </c>
      <c r="T9" s="8"/>
    </row>
    <row r="10" spans="1:20" x14ac:dyDescent="0.25">
      <c r="A10" s="4">
        <f t="shared" si="0"/>
        <v>0</v>
      </c>
      <c r="B10" s="4">
        <f t="shared" si="1"/>
        <v>341.78929199999999</v>
      </c>
      <c r="C10" s="4">
        <f t="shared" si="9"/>
        <v>410.14715039999999</v>
      </c>
      <c r="D10" s="4">
        <f t="shared" si="2"/>
        <v>492.17658047999998</v>
      </c>
      <c r="E10" s="16">
        <f t="shared" si="3"/>
        <v>4000000</v>
      </c>
      <c r="F10" s="15">
        <f t="shared" si="4"/>
        <v>11703</v>
      </c>
      <c r="G10" s="10">
        <f t="shared" si="5"/>
        <v>9753</v>
      </c>
      <c r="H10" s="10">
        <f t="shared" si="6"/>
        <v>8127</v>
      </c>
      <c r="I10" s="4" t="e">
        <f>#REF!</f>
        <v>#REF!</v>
      </c>
      <c r="J10" s="4" t="str">
        <f t="shared" si="7"/>
        <v>30.08.24</v>
      </c>
      <c r="O10">
        <v>0</v>
      </c>
      <c r="P10">
        <f t="shared" si="8"/>
        <v>0</v>
      </c>
      <c r="Q10">
        <f>(27.778+3.975)*10.764</f>
        <v>341.78929199999999</v>
      </c>
      <c r="R10" s="2">
        <v>4000000</v>
      </c>
      <c r="S10" s="8" t="s">
        <v>21</v>
      </c>
      <c r="T10" s="8"/>
    </row>
    <row r="11" spans="1:20" x14ac:dyDescent="0.25">
      <c r="A11" s="4">
        <f t="shared" si="0"/>
        <v>0</v>
      </c>
      <c r="B11" s="4">
        <f t="shared" si="1"/>
        <v>430.1940239999999</v>
      </c>
      <c r="C11" s="4">
        <f t="shared" si="9"/>
        <v>516.23282879999988</v>
      </c>
      <c r="D11" s="4">
        <f t="shared" si="2"/>
        <v>619.47939455999983</v>
      </c>
      <c r="E11" s="16">
        <f t="shared" si="3"/>
        <v>4900000</v>
      </c>
      <c r="F11" s="15">
        <f t="shared" si="4"/>
        <v>11390</v>
      </c>
      <c r="G11" s="10">
        <f t="shared" si="5"/>
        <v>9492</v>
      </c>
      <c r="H11" s="10">
        <f t="shared" si="6"/>
        <v>7910</v>
      </c>
      <c r="I11" s="4" t="e">
        <f>#REF!</f>
        <v>#REF!</v>
      </c>
      <c r="J11" s="4" t="str">
        <f t="shared" si="7"/>
        <v>21.5.24</v>
      </c>
      <c r="O11">
        <v>0</v>
      </c>
      <c r="P11">
        <f t="shared" si="8"/>
        <v>0</v>
      </c>
      <c r="Q11">
        <f>(27.778+3.975+3.788+4.425)*10.764</f>
        <v>430.1940239999999</v>
      </c>
      <c r="R11" s="2">
        <f>4900000</f>
        <v>4900000</v>
      </c>
      <c r="S11" s="8" t="s">
        <v>22</v>
      </c>
      <c r="T11" s="8"/>
    </row>
    <row r="12" spans="1:20" x14ac:dyDescent="0.25">
      <c r="A12" s="4">
        <f t="shared" si="0"/>
        <v>0</v>
      </c>
      <c r="B12" s="4">
        <f t="shared" si="1"/>
        <v>380</v>
      </c>
      <c r="C12" s="4">
        <f t="shared" si="9"/>
        <v>456</v>
      </c>
      <c r="D12" s="4">
        <f t="shared" si="2"/>
        <v>547.19999999999993</v>
      </c>
      <c r="E12" s="16">
        <f t="shared" si="3"/>
        <v>4000000</v>
      </c>
      <c r="F12" s="10">
        <f t="shared" si="4"/>
        <v>10526</v>
      </c>
      <c r="G12" s="10">
        <f t="shared" si="5"/>
        <v>8772</v>
      </c>
      <c r="H12" s="10">
        <f t="shared" si="6"/>
        <v>7310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v>380</v>
      </c>
      <c r="R12" s="2">
        <v>4000000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750</v>
      </c>
      <c r="C13" s="4">
        <f t="shared" si="9"/>
        <v>900</v>
      </c>
      <c r="D13" s="4">
        <f t="shared" si="2"/>
        <v>1080</v>
      </c>
      <c r="E13" s="16">
        <f t="shared" si="3"/>
        <v>5100000</v>
      </c>
      <c r="F13" s="10">
        <f t="shared" si="4"/>
        <v>6800</v>
      </c>
      <c r="G13" s="10">
        <f t="shared" si="5"/>
        <v>5667</v>
      </c>
      <c r="H13" s="10">
        <f t="shared" si="6"/>
        <v>4722</v>
      </c>
      <c r="I13" s="4" t="e">
        <f>#REF!</f>
        <v>#REF!</v>
      </c>
      <c r="J13" s="4">
        <f t="shared" si="7"/>
        <v>0</v>
      </c>
      <c r="O13">
        <v>0</v>
      </c>
      <c r="P13">
        <v>900</v>
      </c>
      <c r="Q13">
        <f t="shared" ref="Q13" si="11">P13/1.2</f>
        <v>750</v>
      </c>
      <c r="R13" s="2">
        <v>5100000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383.33333333333337</v>
      </c>
      <c r="C14" s="4">
        <f t="shared" si="9"/>
        <v>460.00000000000006</v>
      </c>
      <c r="D14" s="4">
        <f t="shared" ref="D14:D15" si="12">C14*1.2</f>
        <v>552</v>
      </c>
      <c r="E14" s="16">
        <f t="shared" ref="E14:E15" si="13">R14</f>
        <v>3800000</v>
      </c>
      <c r="F14" s="10">
        <f t="shared" ref="F14:F15" si="14">ROUND((E14/B14),0)</f>
        <v>9913</v>
      </c>
      <c r="G14" s="10">
        <f t="shared" ref="G14:G15" si="15">ROUND((E14/C14),0)</f>
        <v>8261</v>
      </c>
      <c r="H14" s="10">
        <f t="shared" ref="H14:H15" si="16">ROUND((E14/D14),0)</f>
        <v>6884</v>
      </c>
      <c r="I14" s="4" t="e">
        <f>#REF!</f>
        <v>#REF!</v>
      </c>
      <c r="J14" s="4">
        <f t="shared" ref="J14:J15" si="17">S14</f>
        <v>0</v>
      </c>
      <c r="O14">
        <v>0</v>
      </c>
      <c r="P14">
        <v>460</v>
      </c>
      <c r="Q14">
        <f t="shared" ref="Q14:Q15" si="18">P14/1.2</f>
        <v>383.33333333333337</v>
      </c>
      <c r="R14" s="2">
        <v>3800000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2"/>
        <v>0</v>
      </c>
      <c r="E15" s="5">
        <f t="shared" si="13"/>
        <v>0</v>
      </c>
      <c r="F15" s="10" t="e">
        <f t="shared" si="14"/>
        <v>#DIV/0!</v>
      </c>
      <c r="G15" s="4" t="e">
        <f t="shared" si="15"/>
        <v>#DIV/0!</v>
      </c>
      <c r="H15" s="4" t="e">
        <f t="shared" si="1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ref="P14:P15" si="19">O15/1.2</f>
        <v>0</v>
      </c>
      <c r="Q15">
        <f t="shared" si="18"/>
        <v>0</v>
      </c>
      <c r="R15" s="2">
        <v>0</v>
      </c>
      <c r="S15" s="8"/>
      <c r="T15" s="8"/>
    </row>
    <row r="17" spans="7:24" x14ac:dyDescent="0.25">
      <c r="H17" t="s">
        <v>24</v>
      </c>
    </row>
    <row r="18" spans="7:24" x14ac:dyDescent="0.25">
      <c r="H18" t="s">
        <v>18</v>
      </c>
      <c r="I18">
        <v>303</v>
      </c>
      <c r="J18">
        <f>28.106*10.764</f>
        <v>302.532984</v>
      </c>
    </row>
    <row r="19" spans="7:24" x14ac:dyDescent="0.25">
      <c r="H19" t="s">
        <v>13</v>
      </c>
      <c r="I19">
        <v>11800</v>
      </c>
    </row>
    <row r="20" spans="7:24" x14ac:dyDescent="0.25">
      <c r="H20" t="s">
        <v>19</v>
      </c>
      <c r="I20">
        <f>I19*I18</f>
        <v>3575400</v>
      </c>
    </row>
    <row r="21" spans="7:24" x14ac:dyDescent="0.25">
      <c r="I21">
        <f>I20*85%</f>
        <v>3039090</v>
      </c>
      <c r="U21" t="s">
        <v>23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14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15</v>
      </c>
      <c r="I27">
        <v>1500000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16</v>
      </c>
      <c r="I28">
        <v>75000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17</v>
      </c>
      <c r="I29">
        <v>15000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I30">
        <f>SUM(I27:I29)</f>
        <v>1590000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1707A-D387-4D5D-8826-9FD866BF692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2025-02-26T05:45:26Z</dcterms:modified>
</cp:coreProperties>
</file>