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W39" i="4" l="1"/>
  <c r="P8" i="15"/>
  <c r="S9" i="13"/>
  <c r="C3" i="4" l="1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H4" i="4" s="1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6" i="4" l="1"/>
  <c r="D3" i="4"/>
  <c r="H9" i="4"/>
  <c r="G8" i="4"/>
  <c r="G9" i="4"/>
  <c r="F8" i="4"/>
  <c r="F9" i="4"/>
  <c r="H3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34" i="4" s="1"/>
  <c r="W29" i="4"/>
  <c r="W37" i="4"/>
  <c r="S36" i="4" l="1"/>
  <c r="S37" i="4" s="1"/>
  <c r="S39" i="4" s="1"/>
  <c r="W31" i="4"/>
  <c r="W35" i="4"/>
  <c r="W36" i="4" s="1"/>
  <c r="W42" i="4" s="1"/>
  <c r="W44" i="4" l="1"/>
  <c r="W43" i="4"/>
  <c r="Y43" i="4" s="1"/>
  <c r="S38" i="4"/>
  <c r="W48" i="4" l="1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<sst xmlns="http://schemas.openxmlformats.org/spreadsheetml/2006/main" count="49" uniqueCount="43">
  <si>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</si>
  <si>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</si>
  <si>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</si>
  <si>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</si>
  <si>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</si>
  <si>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</si>
  <si>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</si>
  <si>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</si>
  <si>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</si>
  <si>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</si>
  <si>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</si>
  <si>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</si>
  <si>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</si>
  <si>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</si>
  <si>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</si>
  <si>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</si>
  <si>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</si>
  <si>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</si>
  <si>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</si>
  <si>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</si>
  <si>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</si>
  <si>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</si>
  <si>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</si>
  <si>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</si>
  <si>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</si>
  <si>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</si>
  <si>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</si>
  <si>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</si>
  <si>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</si>
  <si>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</si>
  <si>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</si>
  <si>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</si>
  <si>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</si>
  <si>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</si>
  <si>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</si>
  <si>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</si>
  <si>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</si>
  <si>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</si>
  <si>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</si>
  <si>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</si>
  <si>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Agree CA</t>
  </si>
  <si>
    <t>As per OC</t>
  </si>
  <si>
    <t>State Bank of India ( RACPC Thane ) - MRS. NEHA RISHIKESH NORONHA AND MR. RISHIKESH FRANCIS NORONHA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</si>
</sst>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43" fontId="0" fillId="0" borderId="0" xfId="0" applyNumberForma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13</xdr:col>
      <xdr:colOff>515188</xdr:colOff>
      <xdr:row>29</xdr:row>
      <xdr:rowOff>29297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381000"/>
          <a:ext cx="6001588" cy="51727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15</xdr:col>
      <xdr:colOff>191377</xdr:colOff>
      <xdr:row>32</xdr:row>
      <xdr:rowOff>57849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143000"/>
          <a:ext cx="6287377" cy="5010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210430</xdr:colOff>
      <xdr:row>25</xdr:row>
      <xdr:rowOff>29191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6306430" cy="44106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12</xdr:col>
      <xdr:colOff>48482</xdr:colOff>
      <xdr:row>29</xdr:row>
      <xdr:rowOff>172145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81000"/>
          <a:ext cx="6144482" cy="49822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14</xdr:col>
      <xdr:colOff>448673</xdr:colOff>
      <xdr:row>37</xdr:row>
      <xdr:rowOff>86535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333500"/>
          <a:ext cx="7154273" cy="58015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28</xdr:col>
      <xdr:colOff>563585</xdr:colOff>
      <xdr:row>30</xdr:row>
      <xdr:rowOff>48429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0"/>
          <a:ext cx="11536385" cy="5763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I28" zoomScaleNormal="100" workbookViewId="0">
      <selection activeCell="Y36" sqref="Y3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6.28515625" customWidth="1"/>
    <col min="20" max="20" width="12.8554687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/>
      <c r="T2"/>
    </row>
    <row r="3" spans="1:20" s="43" customFormat="1" x14ac:dyDescent="0.25">
      <c r="A3" s="41">
        <f t="shared" ref="A3:A9" si="0">N3</f>
        <v>0</v>
      </c>
      <c r="B3" s="41">
        <f t="shared" ref="B3:B9" si="1">Q3</f>
        <v>590</v>
      </c>
      <c r="C3" s="41">
        <f>B3*1.2</f>
        <v>708</v>
      </c>
      <c r="D3" s="41">
        <f t="shared" ref="D3:D9" si="2">C3*1.2</f>
        <v>849.6</v>
      </c>
      <c r="E3" s="42">
        <f t="shared" ref="E3:E9" si="3">R3</f>
        <v>9125000</v>
      </c>
      <c r="F3" s="41">
        <f t="shared" ref="F3:F9" si="4">ROUND((E3/B3),0)</f>
        <v>15466</v>
      </c>
      <c r="G3" s="41">
        <f t="shared" ref="G3:G9" si="5">ROUND((E3/C3),0)</f>
        <v>12888</v>
      </c>
      <c r="H3" s="41">
        <f t="shared" ref="H3:H9" si="6">ROUND((E3/D3),0)</f>
        <v>10740</v>
      </c>
      <c r="I3" s="41" t="e">
        <f>#REF!</f>
        <v>#REF!</v>
      </c>
      <c r="J3" s="41">
        <f t="shared" ref="J3:J9" si="7">S3</f>
        <v>0</v>
      </c>
      <c r="O3" s="43">
        <v>0</v>
      </c>
      <c r="P3" s="43">
        <f t="shared" ref="P3:P9" si="8">O3/1.2</f>
        <v>0</v>
      </c>
      <c r="Q3" s="43">
        <v>590</v>
      </c>
      <c r="R3" s="44">
        <v>9125000</v>
      </c>
    </row>
    <row r="4" spans="1:20" x14ac:dyDescent="0.25">
      <c r="A4" s="4">
        <f t="shared" si="0"/>
        <v>0</v>
      </c>
      <c r="B4" s="4">
        <f t="shared" si="1"/>
        <v>670</v>
      </c>
      <c r="C4" s="4">
        <f t="shared" ref="C4:C9" si="9">B4*1.2</f>
        <v>804</v>
      </c>
      <c r="D4" s="4">
        <f t="shared" si="2"/>
        <v>964.8</v>
      </c>
      <c r="E4" s="5">
        <f t="shared" si="3"/>
        <v>9432381</v>
      </c>
      <c r="F4" s="9">
        <f t="shared" si="4"/>
        <v>14078</v>
      </c>
      <c r="G4" s="9">
        <f t="shared" si="5"/>
        <v>11732</v>
      </c>
      <c r="H4" s="9">
        <f t="shared" si="6"/>
        <v>9777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670</v>
      </c>
      <c r="R4" s="2">
        <v>9432381</v>
      </c>
    </row>
    <row r="5" spans="1:20" s="43" customFormat="1" x14ac:dyDescent="0.25">
      <c r="A5" s="41">
        <f t="shared" si="0"/>
        <v>0</v>
      </c>
      <c r="B5" s="41">
        <f t="shared" si="1"/>
        <v>381</v>
      </c>
      <c r="C5" s="41">
        <f t="shared" si="9"/>
        <v>457.2</v>
      </c>
      <c r="D5" s="41">
        <f t="shared" si="2"/>
        <v>548.64</v>
      </c>
      <c r="E5" s="42">
        <f t="shared" si="3"/>
        <v>5915000</v>
      </c>
      <c r="F5" s="41">
        <f t="shared" si="4"/>
        <v>15525</v>
      </c>
      <c r="G5" s="41">
        <f t="shared" si="5"/>
        <v>12937</v>
      </c>
      <c r="H5" s="41">
        <f t="shared" si="6"/>
        <v>10781</v>
      </c>
      <c r="I5" s="41" t="e">
        <f>#REF!</f>
        <v>#REF!</v>
      </c>
      <c r="J5" s="41">
        <f t="shared" si="7"/>
        <v>0</v>
      </c>
      <c r="O5" s="43">
        <v>0</v>
      </c>
      <c r="P5" s="43">
        <f t="shared" si="8"/>
        <v>0</v>
      </c>
      <c r="Q5" s="43">
        <v>381</v>
      </c>
      <c r="R5" s="44">
        <v>5915000</v>
      </c>
    </row>
    <row r="6" spans="1:20" x14ac:dyDescent="0.25">
      <c r="A6" s="4">
        <f t="shared" si="0"/>
        <v>0</v>
      </c>
      <c r="B6" s="4">
        <f t="shared" si="1"/>
        <v>525</v>
      </c>
      <c r="C6" s="4">
        <f t="shared" si="9"/>
        <v>630</v>
      </c>
      <c r="D6" s="4">
        <f t="shared" si="2"/>
        <v>756</v>
      </c>
      <c r="E6" s="5">
        <f t="shared" si="3"/>
        <v>6500000</v>
      </c>
      <c r="F6" s="9">
        <f t="shared" si="4"/>
        <v>12381</v>
      </c>
      <c r="G6" s="9">
        <f t="shared" si="5"/>
        <v>10317</v>
      </c>
      <c r="H6" s="9">
        <f t="shared" si="6"/>
        <v>8598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v>525</v>
      </c>
      <c r="R6" s="2">
        <v>6500000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ref="Q7:Q9" si="10">P7/1.2</f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6" t="s">
        <v>37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20" x14ac:dyDescent="0.25">
      <c r="A16" s="4">
        <f t="shared" ref="A16:A25" si="32">N16</f>
        <v>0</v>
      </c>
      <c r="B16" s="4">
        <f t="shared" ref="B16:B25" si="33">Q16</f>
        <v>540</v>
      </c>
      <c r="C16" s="4">
        <f t="shared" ref="C16:C25" si="34">B16*1.2</f>
        <v>648</v>
      </c>
      <c r="D16" s="4">
        <f t="shared" ref="D16:D25" si="35">C16*1.2</f>
        <v>777.6</v>
      </c>
      <c r="E16" s="5">
        <f t="shared" ref="E16:E25" si="36">R16</f>
        <v>7000000</v>
      </c>
      <c r="F16" s="9">
        <f t="shared" ref="F16:F25" si="37">ROUND((E16/B16),0)</f>
        <v>12963</v>
      </c>
      <c r="G16" s="9">
        <f t="shared" ref="G16:G25" si="38">ROUND((E16/C16),0)</f>
        <v>10802</v>
      </c>
      <c r="H16" s="9">
        <f t="shared" ref="H16:H25" si="39">ROUND((E16/D16),0)</f>
        <v>9002</v>
      </c>
      <c r="I16" s="4" t="e">
        <f>#REF!</f>
        <v>#REF!</v>
      </c>
      <c r="J16" s="4">
        <f t="shared" ref="J16:J25" si="40">S16</f>
        <v>0</v>
      </c>
      <c r="O16">
        <v>0</v>
      </c>
      <c r="P16">
        <f t="shared" ref="P16:Q25" si="41">O16/1.2</f>
        <v>0</v>
      </c>
      <c r="Q16">
        <v>540</v>
      </c>
      <c r="R16" s="2">
        <v>7000000</v>
      </c>
    </row>
    <row r="17" spans="1:25" s="43" customFormat="1" x14ac:dyDescent="0.25">
      <c r="A17" s="41">
        <f t="shared" si="32"/>
        <v>0</v>
      </c>
      <c r="B17" s="41">
        <f t="shared" si="33"/>
        <v>418</v>
      </c>
      <c r="C17" s="41">
        <f t="shared" si="34"/>
        <v>501.59999999999997</v>
      </c>
      <c r="D17" s="41">
        <f t="shared" si="35"/>
        <v>601.91999999999996</v>
      </c>
      <c r="E17" s="42">
        <f t="shared" si="36"/>
        <v>7000000</v>
      </c>
      <c r="F17" s="41">
        <f t="shared" si="37"/>
        <v>16746</v>
      </c>
      <c r="G17" s="41">
        <f t="shared" si="38"/>
        <v>13955</v>
      </c>
      <c r="H17" s="41">
        <f t="shared" si="39"/>
        <v>11629</v>
      </c>
      <c r="I17" s="41" t="e">
        <f>#REF!</f>
        <v>#REF!</v>
      </c>
      <c r="J17" s="41">
        <f t="shared" si="40"/>
        <v>0</v>
      </c>
      <c r="O17" s="43">
        <v>0</v>
      </c>
      <c r="P17" s="43">
        <f t="shared" si="41"/>
        <v>0</v>
      </c>
      <c r="Q17" s="43">
        <v>418</v>
      </c>
      <c r="R17" s="44">
        <v>7000000</v>
      </c>
    </row>
    <row r="18" spans="1:25" x14ac:dyDescent="0.25">
      <c r="A18" s="4">
        <f t="shared" si="32"/>
        <v>0</v>
      </c>
      <c r="B18" s="4">
        <f t="shared" si="33"/>
        <v>380</v>
      </c>
      <c r="C18" s="4">
        <f t="shared" si="34"/>
        <v>456</v>
      </c>
      <c r="D18" s="4">
        <f t="shared" si="35"/>
        <v>547.19999999999993</v>
      </c>
      <c r="E18" s="5">
        <f t="shared" si="36"/>
        <v>5300000</v>
      </c>
      <c r="F18" s="9">
        <f t="shared" si="37"/>
        <v>13947</v>
      </c>
      <c r="G18" s="9">
        <f t="shared" si="38"/>
        <v>11623</v>
      </c>
      <c r="H18" s="9">
        <f t="shared" si="39"/>
        <v>9686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v>380</v>
      </c>
      <c r="R18" s="2">
        <v>5300000</v>
      </c>
    </row>
    <row r="19" spans="1:25" s="43" customFormat="1" x14ac:dyDescent="0.25">
      <c r="A19" s="41">
        <f t="shared" ref="A19:A22" si="42">N19</f>
        <v>0</v>
      </c>
      <c r="B19" s="41">
        <f t="shared" ref="B19:B22" si="43">Q19</f>
        <v>410</v>
      </c>
      <c r="C19" s="41">
        <f t="shared" ref="C19:C22" si="44">B19*1.2</f>
        <v>492</v>
      </c>
      <c r="D19" s="41">
        <f t="shared" ref="D19:D22" si="45">C19*1.2</f>
        <v>590.4</v>
      </c>
      <c r="E19" s="42">
        <f t="shared" ref="E19:E22" si="46">R19</f>
        <v>6900000</v>
      </c>
      <c r="F19" s="41">
        <f t="shared" ref="F19:F22" si="47">ROUND((E19/B19),0)</f>
        <v>16829</v>
      </c>
      <c r="G19" s="41">
        <f t="shared" ref="G19:G22" si="48">ROUND((E19/C19),0)</f>
        <v>14024</v>
      </c>
      <c r="H19" s="41">
        <f t="shared" ref="H19:H22" si="49">ROUND((E19/D19),0)</f>
        <v>11687</v>
      </c>
      <c r="I19" s="41" t="e">
        <f>#REF!</f>
        <v>#REF!</v>
      </c>
      <c r="J19" s="41">
        <f t="shared" ref="J19:J22" si="50">S19</f>
        <v>0</v>
      </c>
      <c r="O19" s="43">
        <v>0</v>
      </c>
      <c r="P19" s="43">
        <f t="shared" ref="P19:P22" si="51">O19/1.2</f>
        <v>0</v>
      </c>
      <c r="Q19" s="43">
        <v>410</v>
      </c>
      <c r="R19" s="44">
        <v>6900000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ref="Q20:Q22" si="52">P20/1.2</f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16000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E28" t="s">
        <v>40</v>
      </c>
      <c r="F28" s="7">
        <v>403</v>
      </c>
      <c r="S28" s="10"/>
      <c r="T28" s="10"/>
      <c r="U28" s="17" t="s">
        <v>15</v>
      </c>
      <c r="V28" s="18"/>
      <c r="W28" s="19">
        <f>W26-W27</f>
        <v>13500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9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51</v>
      </c>
      <c r="X31" s="31">
        <v>2016</v>
      </c>
      <c r="Y31" t="s">
        <v>41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5" ht="48" customHeight="1" x14ac:dyDescent="0.25">
      <c r="P33" s="47" t="s">
        <v>42</v>
      </c>
      <c r="Q33" s="47"/>
      <c r="R33" s="47"/>
      <c r="S33" s="47"/>
      <c r="T33" s="48"/>
      <c r="U33" s="21" t="s">
        <v>20</v>
      </c>
      <c r="V33" s="23"/>
      <c r="W33" s="24">
        <f>90*W30/W32</f>
        <v>13.5</v>
      </c>
      <c r="X33" s="24"/>
    </row>
    <row r="34" spans="15:25" ht="15.75" x14ac:dyDescent="0.25">
      <c r="U34" s="17"/>
      <c r="V34" s="26"/>
      <c r="W34" s="27">
        <f>W33%</f>
        <v>0.13500000000000001</v>
      </c>
      <c r="X34" s="27"/>
    </row>
    <row r="35" spans="15:25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337.5</v>
      </c>
      <c r="X35" s="22"/>
    </row>
    <row r="36" spans="15:25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2162.5</v>
      </c>
      <c r="X36" s="22"/>
    </row>
    <row r="37" spans="15:25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13500</v>
      </c>
      <c r="X37" s="22"/>
    </row>
    <row r="38" spans="15:25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5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W37+W36+0.5</f>
        <v>15663</v>
      </c>
      <c r="X39" s="22"/>
    </row>
    <row r="40" spans="15:25" ht="15.75" x14ac:dyDescent="0.25">
      <c r="S40" s="10"/>
      <c r="T40" s="10"/>
      <c r="U40" s="23"/>
      <c r="V40" s="23"/>
      <c r="W40" s="24"/>
      <c r="X40" s="24"/>
    </row>
    <row r="41" spans="15:25" ht="15.75" x14ac:dyDescent="0.25">
      <c r="S41" s="10"/>
      <c r="T41" s="10"/>
      <c r="U41" s="28" t="s">
        <v>38</v>
      </c>
      <c r="V41" s="30"/>
      <c r="W41" s="25">
        <v>403</v>
      </c>
      <c r="X41" s="24"/>
    </row>
    <row r="42" spans="15:25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6312189</v>
      </c>
      <c r="X42" s="33"/>
    </row>
    <row r="43" spans="15:25" ht="15.75" x14ac:dyDescent="0.25">
      <c r="S43" s="11"/>
      <c r="T43" s="10"/>
      <c r="U43" s="17" t="s">
        <v>25</v>
      </c>
      <c r="V43" s="23"/>
      <c r="W43" s="34">
        <f>W42*0.98</f>
        <v>6185945.2199999997</v>
      </c>
      <c r="X43" s="35"/>
      <c r="Y43" s="45">
        <f>W43*0.8</f>
        <v>4948756.176</v>
      </c>
    </row>
    <row r="44" spans="15:25" ht="15.75" x14ac:dyDescent="0.25">
      <c r="S44" s="10"/>
      <c r="T44" s="10"/>
      <c r="U44" s="17" t="s">
        <v>26</v>
      </c>
      <c r="V44" s="23"/>
      <c r="W44" s="34">
        <f>W42*0.8</f>
        <v>5049751.2</v>
      </c>
      <c r="X44" s="34"/>
    </row>
    <row r="45" spans="15:25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5" ht="15.75" x14ac:dyDescent="0.25">
      <c r="U46" s="37" t="s">
        <v>27</v>
      </c>
      <c r="V46" s="38"/>
      <c r="W46" s="39">
        <f>W27*W41</f>
        <v>1007500</v>
      </c>
      <c r="X46" s="39"/>
    </row>
    <row r="47" spans="15:25" ht="15.75" x14ac:dyDescent="0.25">
      <c r="U47" s="17" t="s">
        <v>28</v>
      </c>
      <c r="V47" s="23"/>
      <c r="W47" s="36"/>
      <c r="X47" s="36"/>
    </row>
    <row r="48" spans="15:25" ht="15.75" x14ac:dyDescent="0.25">
      <c r="U48" s="40" t="s">
        <v>29</v>
      </c>
      <c r="V48" s="36"/>
      <c r="W48" s="34">
        <f>W42*0.025/12</f>
        <v>13150.393750000001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S44"/>
  <sheetViews>
    <sheetView topLeftCell="D4" zoomScaleNormal="100" workbookViewId="0">
      <selection activeCell="S6" sqref="S6:S9"/>
    </sheetView>
  </sheetViews>
  <sheetFormatPr defaultRowHeight="15" x14ac:dyDescent="0.25"/>
  <cols>
    <col min="19" max="19" width="16.85546875" customWidth="1"/>
  </cols>
  <sheetData>
    <row r="6" spans="19:19" x14ac:dyDescent="0.25">
      <c r="S6">
        <v>8500000</v>
      </c>
    </row>
    <row r="7" spans="19:19" x14ac:dyDescent="0.25">
      <c r="S7">
        <v>595000</v>
      </c>
    </row>
    <row r="8" spans="19:19" x14ac:dyDescent="0.25">
      <c r="S8">
        <v>30000</v>
      </c>
    </row>
    <row r="9" spans="19:19" x14ac:dyDescent="0.25">
      <c r="S9">
        <f>SUM(S6:S8)</f>
        <v>9125000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6" workbookViewId="0">
      <selection activeCell="D29" sqref="D2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"/>
  <sheetViews>
    <sheetView zoomScaleNormal="100" workbookViewId="0">
      <selection activeCell="P11" sqref="P11"/>
    </sheetView>
  </sheetViews>
  <sheetFormatPr defaultRowHeight="15" x14ac:dyDescent="0.25"/>
  <cols>
    <col min="16" max="16" width="14.5703125" customWidth="1"/>
  </cols>
  <sheetData>
    <row r="2" spans="1:16" x14ac:dyDescent="0.25">
      <c r="A2" s="6"/>
    </row>
    <row r="5" spans="1:16" x14ac:dyDescent="0.25">
      <c r="P5">
        <v>5500000</v>
      </c>
    </row>
    <row r="6" spans="1:16" x14ac:dyDescent="0.25">
      <c r="P6">
        <v>385000</v>
      </c>
    </row>
    <row r="7" spans="1:16" x14ac:dyDescent="0.25">
      <c r="P7">
        <v>30000</v>
      </c>
    </row>
    <row r="8" spans="1:16" x14ac:dyDescent="0.25">
      <c r="P8">
        <f>SUM(P5:P7)</f>
        <v>5915000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C3" sqref="C3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D8" sqref="D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4" zoomScaleNormal="100" workbookViewId="0">
      <selection activeCell="K1" sqref="K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J24" sqref="J24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2025-02-27T10:46:48Z</dcterms:modified>
</cp:coreProperties>
</file>