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Girgaon\Pallavi Santosh Mahadik\"/>
    </mc:Choice>
  </mc:AlternateContent>
  <xr:revisionPtr revIDLastSave="0" documentId="13_ncr:1_{DB268B47-16D1-473E-BCAD-F3BBF288956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3" i="4" l="1"/>
  <c r="S4" i="4"/>
  <c r="S5" i="4"/>
  <c r="T5" i="4" s="1"/>
  <c r="S6" i="4"/>
  <c r="T6" i="4" s="1"/>
  <c r="S7" i="4"/>
  <c r="S8" i="4"/>
  <c r="S9" i="4"/>
  <c r="S10" i="4"/>
  <c r="T10" i="4" s="1"/>
  <c r="S11" i="4"/>
  <c r="S12" i="4"/>
  <c r="T3" i="4"/>
  <c r="T4" i="4"/>
  <c r="T7" i="4"/>
  <c r="T8" i="4"/>
  <c r="T9" i="4"/>
  <c r="T11" i="4"/>
  <c r="T12" i="4"/>
  <c r="T13" i="4"/>
  <c r="J20" i="4"/>
  <c r="T2" i="4"/>
  <c r="S2" i="4"/>
  <c r="T48" i="4"/>
  <c r="S48" i="4"/>
  <c r="S45" i="4"/>
  <c r="S44" i="4"/>
  <c r="S43" i="4"/>
  <c r="S42" i="4"/>
  <c r="S41" i="4"/>
  <c r="S40" i="4"/>
  <c r="S46" i="4" s="1"/>
  <c r="S47" i="4" s="1"/>
  <c r="S39" i="4"/>
  <c r="S38" i="4"/>
  <c r="S37" i="4"/>
  <c r="S36" i="4"/>
  <c r="S35" i="4"/>
  <c r="S34" i="4"/>
  <c r="S33" i="4"/>
  <c r="S32" i="4"/>
  <c r="O19" i="4"/>
  <c r="S30" i="4"/>
  <c r="S29" i="4"/>
  <c r="S28" i="4"/>
  <c r="S27" i="4"/>
  <c r="S26" i="4"/>
  <c r="S25" i="4"/>
  <c r="S24" i="4"/>
  <c r="S23" i="4"/>
  <c r="S22" i="4"/>
  <c r="S21" i="4"/>
  <c r="J21" i="4" l="1"/>
  <c r="I21" i="4"/>
  <c r="O31" i="4"/>
  <c r="J31" i="4"/>
  <c r="P8" i="4" l="1"/>
  <c r="Q8" i="4" s="1"/>
  <c r="Q7" i="4"/>
  <c r="P7" i="4"/>
  <c r="P6" i="4"/>
  <c r="Q6" i="4" s="1"/>
  <c r="P5" i="4"/>
  <c r="P4" i="4"/>
  <c r="Q3" i="4"/>
  <c r="P2" i="4"/>
  <c r="Q12" i="4" l="1"/>
  <c r="P12" i="4"/>
  <c r="P11" i="4"/>
  <c r="Q11" i="4" s="1"/>
  <c r="Q10" i="4"/>
  <c r="P10" i="4"/>
  <c r="P9" i="4"/>
  <c r="Q9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<sst xmlns="http://schemas.openxmlformats.org/spreadsheetml/2006/main" count="30" uniqueCount="27">
  <si>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</si>
  <si>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</si>
  <si>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</si>
  <si>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</si>
  <si>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</si>
  <si>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</si>
  <si>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</si>
  <si>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</si>
  <si>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</si>
  <si>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</si>
  <si>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</si>
  <si>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</si>
  <si>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</si>
  <si>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204, 2nd Floor, New Ramkrisha CHSL, Kalwa Naka, Village - Kalwa, Taluka - Thane, District - Thane, 400605, State - Maharashtra, India</t>
  </si>
  <si>
    <t>agreemetn  - 2025</t>
  </si>
  <si>
    <t>av</t>
  </si>
  <si>
    <t>sd</t>
  </si>
  <si>
    <t>rd</t>
  </si>
  <si>
    <t>bua</t>
  </si>
  <si>
    <t>mv</t>
  </si>
  <si>
    <t>rate</t>
  </si>
  <si>
    <t>fmv</t>
  </si>
  <si>
    <t>oc - 2005</t>
  </si>
  <si>
    <t>mca</t>
  </si>
  <si>
    <t>f.no. 204</t>
  </si>
  <si>
    <t>f. no. 203</t>
  </si>
  <si>
    <t>35 to 38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</si>
</sst>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  <xf numFmtId="0" fontId="0" fillId="2" borderId="0" xfId="0" applyFont="1" applyFill="1" applyAlignment="1">
      <alignment horizontal="right"/>
    </xf>
    <xf numFmtId="0" fontId="0" fillId="2" borderId="0" xfId="0" applyFont="1" applyFill="1" applyAlignment="1">
      <alignment horizontal="right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534666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18F585-F60B-4613-98F5-0940B4269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69066" cy="8659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429876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E7829E-D0EA-47C1-9AFC-2C01018B8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64276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448929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289466-B5E6-4E2A-BCB2-08B880587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83329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48</xdr:row>
      <xdr:rowOff>58361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E814ED-4259-4A65-A929-A80825DE1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8678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8"/>
  <sheetViews>
    <sheetView tabSelected="1" topLeftCell="E1" zoomScaleNormal="100" workbookViewId="0">
      <selection activeCell="J28" sqref="J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14.28515625" customWidth="1"/>
    <col min="11" max="13" width="9.140625" hidden="1" customWidth="1"/>
    <col min="14" max="14" width="5" customWidth="1"/>
    <col min="15" max="15" width="13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270</v>
      </c>
      <c r="C2" s="4">
        <f>B2*1.2</f>
        <v>324</v>
      </c>
      <c r="D2" s="4">
        <f t="shared" ref="D2:D13" si="2">C2*1.2</f>
        <v>388.8</v>
      </c>
      <c r="E2" s="5">
        <f t="shared" ref="E2:E13" si="3">R2</f>
        <v>2500000</v>
      </c>
      <c r="F2" s="10">
        <f t="shared" ref="F2:F13" si="4">ROUND((E2/B2),0)</f>
        <v>9259</v>
      </c>
      <c r="G2" s="10">
        <f t="shared" ref="G2:G13" si="5">ROUND((E2/C2),0)</f>
        <v>7716</v>
      </c>
      <c r="H2" s="10">
        <f t="shared" ref="H2:H13" si="6">ROUND((E2/D2),0)</f>
        <v>6430</v>
      </c>
      <c r="I2" s="4" t="e">
        <f>#REF!</f>
        <v>#REF!</v>
      </c>
      <c r="J2" s="4">
        <f t="shared" ref="J2:J13" si="7">S2</f>
        <v>359.1</v>
      </c>
      <c r="O2">
        <v>0</v>
      </c>
      <c r="P2">
        <f t="shared" ref="P2:P8" si="8">O2/1.2</f>
        <v>0</v>
      </c>
      <c r="Q2">
        <v>270</v>
      </c>
      <c r="R2" s="2">
        <v>2500000</v>
      </c>
      <c r="S2" s="8">
        <f>Q2*1.33</f>
        <v>359.1</v>
      </c>
      <c r="T2" s="11">
        <f>R2/S2</f>
        <v>6961.8490671122245</v>
      </c>
    </row>
    <row r="3" spans="1:20" x14ac:dyDescent="0.25">
      <c r="A3" s="4">
        <f t="shared" si="0"/>
        <v>0</v>
      </c>
      <c r="B3" s="4">
        <f t="shared" si="1"/>
        <v>271.66666666666669</v>
      </c>
      <c r="C3" s="4">
        <f t="shared" ref="C3:C15" si="9">B3*1.2</f>
        <v>326</v>
      </c>
      <c r="D3" s="4">
        <f t="shared" si="2"/>
        <v>391.2</v>
      </c>
      <c r="E3" s="5">
        <f t="shared" si="3"/>
        <v>3500000</v>
      </c>
      <c r="F3" s="10">
        <f t="shared" si="4"/>
        <v>12883</v>
      </c>
      <c r="G3" s="14">
        <f t="shared" si="5"/>
        <v>10736</v>
      </c>
      <c r="H3" s="10">
        <f t="shared" si="6"/>
        <v>8947</v>
      </c>
      <c r="I3" s="4" t="e">
        <f>#REF!</f>
        <v>#REF!</v>
      </c>
      <c r="J3" s="4">
        <f t="shared" si="7"/>
        <v>361.31666666666672</v>
      </c>
      <c r="O3">
        <v>0</v>
      </c>
      <c r="P3">
        <v>326</v>
      </c>
      <c r="Q3">
        <f t="shared" ref="Q3:Q8" si="10">P3/1.2</f>
        <v>271.66666666666669</v>
      </c>
      <c r="R3" s="2">
        <v>3500000</v>
      </c>
      <c r="S3" s="8">
        <f t="shared" ref="S3:S12" si="11">Q3*1.33</f>
        <v>361.31666666666672</v>
      </c>
      <c r="T3" s="8">
        <f t="shared" ref="T3:T13" si="12">R3/S3</f>
        <v>9686.7936712947994</v>
      </c>
    </row>
    <row r="4" spans="1:20" x14ac:dyDescent="0.25">
      <c r="A4" s="4">
        <f t="shared" si="0"/>
        <v>0</v>
      </c>
      <c r="B4" s="4">
        <f t="shared" si="1"/>
        <v>306</v>
      </c>
      <c r="C4" s="4">
        <f t="shared" si="9"/>
        <v>367.2</v>
      </c>
      <c r="D4" s="4">
        <f t="shared" si="2"/>
        <v>440.64</v>
      </c>
      <c r="E4" s="5">
        <f t="shared" si="3"/>
        <v>3500000</v>
      </c>
      <c r="F4" s="10">
        <f t="shared" si="4"/>
        <v>11438</v>
      </c>
      <c r="G4" s="14">
        <f t="shared" si="5"/>
        <v>9532</v>
      </c>
      <c r="H4" s="10">
        <f t="shared" si="6"/>
        <v>7943</v>
      </c>
      <c r="I4" s="4" t="e">
        <f>#REF!</f>
        <v>#REF!</v>
      </c>
      <c r="J4" s="4">
        <f t="shared" si="7"/>
        <v>406.98</v>
      </c>
      <c r="O4">
        <v>0</v>
      </c>
      <c r="P4">
        <f t="shared" si="8"/>
        <v>0</v>
      </c>
      <c r="Q4">
        <v>306</v>
      </c>
      <c r="R4" s="2">
        <v>3500000</v>
      </c>
      <c r="S4" s="8">
        <f t="shared" si="11"/>
        <v>406.98</v>
      </c>
      <c r="T4" s="11">
        <f t="shared" si="12"/>
        <v>8599.9312005503944</v>
      </c>
    </row>
    <row r="5" spans="1:20" x14ac:dyDescent="0.25">
      <c r="A5" s="4">
        <f t="shared" si="0"/>
        <v>0</v>
      </c>
      <c r="B5" s="4">
        <f t="shared" si="1"/>
        <v>475</v>
      </c>
      <c r="C5" s="4">
        <f t="shared" si="9"/>
        <v>570</v>
      </c>
      <c r="D5" s="4">
        <f t="shared" si="2"/>
        <v>684</v>
      </c>
      <c r="E5" s="5">
        <f t="shared" si="3"/>
        <v>3500000</v>
      </c>
      <c r="F5" s="10">
        <f t="shared" si="4"/>
        <v>7368</v>
      </c>
      <c r="G5" s="10">
        <f t="shared" si="5"/>
        <v>6140</v>
      </c>
      <c r="H5" s="10">
        <f t="shared" si="6"/>
        <v>5117</v>
      </c>
      <c r="I5" s="4" t="e">
        <f>#REF!</f>
        <v>#REF!</v>
      </c>
      <c r="J5" s="4">
        <f t="shared" si="7"/>
        <v>631.75</v>
      </c>
      <c r="O5">
        <v>0</v>
      </c>
      <c r="P5">
        <f t="shared" si="8"/>
        <v>0</v>
      </c>
      <c r="Q5">
        <v>475</v>
      </c>
      <c r="R5" s="2">
        <v>3500000</v>
      </c>
      <c r="S5" s="8">
        <f t="shared" si="11"/>
        <v>631.75</v>
      </c>
      <c r="T5" s="11">
        <f t="shared" si="12"/>
        <v>5540.1662049861498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4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10"/>
        <v>0</v>
      </c>
      <c r="R6" s="2">
        <v>0</v>
      </c>
      <c r="S6" s="8">
        <f t="shared" si="11"/>
        <v>0</v>
      </c>
      <c r="T6" s="8" t="e">
        <f t="shared" si="12"/>
        <v>#DIV/0!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4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>
        <f t="shared" si="11"/>
        <v>0</v>
      </c>
      <c r="T7" s="8" t="e">
        <f t="shared" si="12"/>
        <v>#DIV/0!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>
        <f t="shared" si="11"/>
        <v>0</v>
      </c>
      <c r="T8" s="8" t="e">
        <f t="shared" si="12"/>
        <v>#DIV/0!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3">O9/1.2</f>
        <v>0</v>
      </c>
      <c r="Q9">
        <f t="shared" ref="Q9:Q12" si="14">P9/1.2</f>
        <v>0</v>
      </c>
      <c r="R9" s="2">
        <v>0</v>
      </c>
      <c r="S9" s="8">
        <f t="shared" si="11"/>
        <v>0</v>
      </c>
      <c r="T9" s="8" t="e">
        <f t="shared" si="12"/>
        <v>#DIV/0!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3"/>
        <v>0</v>
      </c>
      <c r="Q10">
        <f t="shared" si="14"/>
        <v>0</v>
      </c>
      <c r="R10" s="2">
        <v>0</v>
      </c>
      <c r="S10" s="8">
        <f t="shared" si="11"/>
        <v>0</v>
      </c>
      <c r="T10" s="8" t="e">
        <f t="shared" si="12"/>
        <v>#DIV/0!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3"/>
        <v>0</v>
      </c>
      <c r="Q11">
        <f t="shared" si="14"/>
        <v>0</v>
      </c>
      <c r="R11" s="2">
        <v>0</v>
      </c>
      <c r="S11" s="8">
        <f t="shared" si="11"/>
        <v>0</v>
      </c>
      <c r="T11" s="8" t="e">
        <f t="shared" si="12"/>
        <v>#DIV/0!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3"/>
        <v>0</v>
      </c>
      <c r="Q12">
        <f t="shared" si="14"/>
        <v>0</v>
      </c>
      <c r="R12" s="2">
        <v>0</v>
      </c>
      <c r="S12" s="8">
        <f t="shared" si="11"/>
        <v>0</v>
      </c>
      <c r="T12" s="8" t="e">
        <f t="shared" si="12"/>
        <v>#DIV/0!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5">O13/1.2</f>
        <v>0</v>
      </c>
      <c r="Q13">
        <f t="shared" ref="Q13" si="16">P13/1.2</f>
        <v>0</v>
      </c>
      <c r="R13" s="2">
        <v>0</v>
      </c>
      <c r="S13" s="8"/>
      <c r="T13" s="8" t="e">
        <f t="shared" si="12"/>
        <v>#DIV/0!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7">C14*1.2</f>
        <v>0</v>
      </c>
      <c r="E14" s="5">
        <f t="shared" ref="E14:E15" si="18">R14</f>
        <v>0</v>
      </c>
      <c r="F14" s="10" t="e">
        <f t="shared" ref="F14:F15" si="19">ROUND((E14/B14),0)</f>
        <v>#DIV/0!</v>
      </c>
      <c r="G14" s="10" t="e">
        <f t="shared" ref="G14:G15" si="20">ROUND((E14/C14),0)</f>
        <v>#DIV/0!</v>
      </c>
      <c r="H14" s="4" t="e">
        <f t="shared" ref="H14:H15" si="21">ROUND((E14/D14),0)</f>
        <v>#DIV/0!</v>
      </c>
      <c r="I14" s="4" t="e">
        <f>#REF!</f>
        <v>#REF!</v>
      </c>
      <c r="J14" s="4">
        <f t="shared" ref="J14:J15" si="22">S14</f>
        <v>0</v>
      </c>
      <c r="O14">
        <v>0</v>
      </c>
      <c r="P14">
        <f t="shared" ref="P14:P15" si="23">O14/1.2</f>
        <v>0</v>
      </c>
      <c r="Q14">
        <f t="shared" ref="Q14:Q15" si="24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7"/>
        <v>0</v>
      </c>
      <c r="E15" s="5">
        <f t="shared" si="18"/>
        <v>0</v>
      </c>
      <c r="F15" s="10" t="e">
        <f t="shared" si="19"/>
        <v>#DIV/0!</v>
      </c>
      <c r="G15" s="4" t="e">
        <f t="shared" si="20"/>
        <v>#DIV/0!</v>
      </c>
      <c r="H15" s="4" t="e">
        <f t="shared" si="21"/>
        <v>#DIV/0!</v>
      </c>
      <c r="I15" s="4" t="e">
        <f>#REF!</f>
        <v>#REF!</v>
      </c>
      <c r="J15" s="4">
        <f t="shared" si="22"/>
        <v>0</v>
      </c>
      <c r="O15">
        <v>0</v>
      </c>
      <c r="P15">
        <f t="shared" si="23"/>
        <v>0</v>
      </c>
      <c r="Q15">
        <f t="shared" si="24"/>
        <v>0</v>
      </c>
      <c r="R15" s="2">
        <v>0</v>
      </c>
      <c r="S15" s="8"/>
      <c r="T15" s="8"/>
    </row>
    <row r="17" spans="7:24" x14ac:dyDescent="0.25">
      <c r="I17" t="s">
        <v>13</v>
      </c>
    </row>
    <row r="18" spans="7:24" x14ac:dyDescent="0.25">
      <c r="I18">
        <v>203</v>
      </c>
      <c r="J18">
        <v>204</v>
      </c>
    </row>
    <row r="19" spans="7:24" x14ac:dyDescent="0.25">
      <c r="H19" t="s">
        <v>18</v>
      </c>
      <c r="I19">
        <v>480</v>
      </c>
      <c r="J19">
        <v>490</v>
      </c>
      <c r="O19">
        <f>J19+I19</f>
        <v>970</v>
      </c>
    </row>
    <row r="20" spans="7:24" x14ac:dyDescent="0.25">
      <c r="H20" t="s">
        <v>20</v>
      </c>
      <c r="I20">
        <v>6800</v>
      </c>
      <c r="J20">
        <f>I20</f>
        <v>6800</v>
      </c>
      <c r="Q20" t="s">
        <v>23</v>
      </c>
      <c r="R20" t="s">
        <v>24</v>
      </c>
    </row>
    <row r="21" spans="7:24" x14ac:dyDescent="0.25">
      <c r="H21" t="s">
        <v>21</v>
      </c>
      <c r="I21">
        <f>I20*I19</f>
        <v>3264000</v>
      </c>
      <c r="J21">
        <f>J20*J19</f>
        <v>3332000</v>
      </c>
      <c r="Q21">
        <v>5.15</v>
      </c>
      <c r="R21">
        <v>2.67</v>
      </c>
      <c r="S21">
        <f>R21*Q21</f>
        <v>13.750500000000001</v>
      </c>
    </row>
    <row r="22" spans="7:24" x14ac:dyDescent="0.25">
      <c r="G22" s="6"/>
      <c r="H22" s="6"/>
      <c r="Q22">
        <v>0.17</v>
      </c>
      <c r="R22">
        <v>0.8</v>
      </c>
      <c r="S22">
        <f t="shared" ref="S22:S28" si="25">R22*Q22</f>
        <v>0.13600000000000001</v>
      </c>
    </row>
    <row r="23" spans="7:24" x14ac:dyDescent="0.25">
      <c r="Q23">
        <v>1.45</v>
      </c>
      <c r="R23">
        <v>0.9</v>
      </c>
      <c r="S23">
        <f t="shared" si="25"/>
        <v>1.3049999999999999</v>
      </c>
    </row>
    <row r="24" spans="7:24" x14ac:dyDescent="0.25">
      <c r="P24" s="11"/>
      <c r="Q24" s="16">
        <v>0.17</v>
      </c>
      <c r="R24" s="16">
        <v>0.92</v>
      </c>
      <c r="S24">
        <f t="shared" si="25"/>
        <v>0.15640000000000001</v>
      </c>
      <c r="T24" s="11"/>
      <c r="U24" s="11"/>
      <c r="V24" s="11"/>
      <c r="W24" s="11"/>
      <c r="X24" s="11"/>
    </row>
    <row r="25" spans="7:24" x14ac:dyDescent="0.25">
      <c r="O25" t="s">
        <v>26</v>
      </c>
      <c r="P25" s="11"/>
      <c r="Q25" s="17">
        <v>0.92</v>
      </c>
      <c r="R25" s="17">
        <v>1.87</v>
      </c>
      <c r="S25">
        <f t="shared" si="25"/>
        <v>1.7204000000000002</v>
      </c>
      <c r="T25" s="13"/>
      <c r="U25" s="13"/>
      <c r="V25" s="11"/>
      <c r="W25" s="11"/>
      <c r="X25" s="11"/>
    </row>
    <row r="26" spans="7:24" x14ac:dyDescent="0.25">
      <c r="I26" t="s">
        <v>14</v>
      </c>
      <c r="O26" t="s">
        <v>22</v>
      </c>
      <c r="P26" s="11"/>
      <c r="Q26" s="16">
        <v>0.18</v>
      </c>
      <c r="R26" s="16">
        <v>0.8</v>
      </c>
      <c r="S26">
        <f t="shared" si="25"/>
        <v>0.14399999999999999</v>
      </c>
      <c r="T26" s="11"/>
      <c r="U26" s="11"/>
      <c r="V26" s="11"/>
      <c r="W26" s="11"/>
      <c r="X26" s="11"/>
    </row>
    <row r="27" spans="7:24" x14ac:dyDescent="0.25">
      <c r="J27">
        <v>203</v>
      </c>
      <c r="O27">
        <v>204</v>
      </c>
      <c r="P27" s="11"/>
      <c r="Q27" s="11">
        <v>3.39</v>
      </c>
      <c r="R27" s="11">
        <v>4.4800000000000004</v>
      </c>
      <c r="S27">
        <f t="shared" si="25"/>
        <v>15.187200000000002</v>
      </c>
      <c r="T27" s="11"/>
      <c r="U27" s="11"/>
      <c r="V27" s="11"/>
      <c r="W27" s="11"/>
      <c r="X27" s="11"/>
    </row>
    <row r="28" spans="7:24" x14ac:dyDescent="0.25">
      <c r="I28" t="s">
        <v>15</v>
      </c>
      <c r="J28" s="15">
        <v>3000000</v>
      </c>
      <c r="K28" s="15"/>
      <c r="L28" s="15"/>
      <c r="M28" s="15"/>
      <c r="N28" s="15"/>
      <c r="O28" s="15">
        <v>3000000</v>
      </c>
      <c r="P28" s="11"/>
      <c r="Q28" s="11">
        <v>0.3</v>
      </c>
      <c r="R28" s="11">
        <v>2.25</v>
      </c>
      <c r="S28">
        <f t="shared" si="25"/>
        <v>0.67499999999999993</v>
      </c>
      <c r="T28" s="11"/>
      <c r="U28" s="11"/>
      <c r="V28" s="11"/>
      <c r="W28" s="11"/>
      <c r="X28" s="11"/>
    </row>
    <row r="29" spans="7:24" x14ac:dyDescent="0.25">
      <c r="I29" t="s">
        <v>16</v>
      </c>
      <c r="J29" s="15">
        <v>210000</v>
      </c>
      <c r="K29" s="15"/>
      <c r="L29" s="15"/>
      <c r="M29" s="15"/>
      <c r="N29" s="15"/>
      <c r="O29" s="15">
        <v>211800</v>
      </c>
      <c r="P29" s="11"/>
      <c r="Q29" s="11"/>
      <c r="R29" s="12"/>
      <c r="S29">
        <f>SUM(S21:S28)</f>
        <v>33.0745</v>
      </c>
      <c r="T29" s="12"/>
      <c r="U29" s="12"/>
      <c r="V29" s="11"/>
      <c r="W29" s="11"/>
      <c r="X29" s="11"/>
    </row>
    <row r="30" spans="7:24" x14ac:dyDescent="0.25">
      <c r="I30" t="s">
        <v>17</v>
      </c>
      <c r="J30" s="15">
        <v>30000</v>
      </c>
      <c r="K30" s="15"/>
      <c r="L30" s="15"/>
      <c r="M30" s="15"/>
      <c r="N30" s="15"/>
      <c r="O30" s="15">
        <v>30000</v>
      </c>
      <c r="P30" s="11"/>
      <c r="Q30" s="11"/>
      <c r="R30" s="11"/>
      <c r="S30">
        <f>S29*10.764</f>
        <v>356.01391799999999</v>
      </c>
      <c r="T30" s="11"/>
      <c r="U30" s="11"/>
      <c r="V30" s="11"/>
      <c r="W30" s="11"/>
      <c r="X30" s="11"/>
    </row>
    <row r="31" spans="7:24" x14ac:dyDescent="0.25">
      <c r="J31" s="15">
        <f>SUM(J28:J30)</f>
        <v>3240000</v>
      </c>
      <c r="K31" s="15"/>
      <c r="L31" s="15"/>
      <c r="M31" s="15"/>
      <c r="N31" s="15"/>
      <c r="O31" s="15">
        <f>SUM(O27:O30)</f>
        <v>3242004</v>
      </c>
      <c r="P31" s="11"/>
      <c r="Q31" s="11"/>
      <c r="R31" s="11" t="s">
        <v>25</v>
      </c>
      <c r="T31" s="11"/>
      <c r="U31" s="11"/>
      <c r="V31" s="11"/>
      <c r="W31" s="11"/>
      <c r="X31" s="11"/>
    </row>
    <row r="32" spans="7:24" x14ac:dyDescent="0.25">
      <c r="I32" t="s">
        <v>19</v>
      </c>
      <c r="J32" s="15">
        <v>2962230</v>
      </c>
      <c r="K32" s="15"/>
      <c r="L32" s="15"/>
      <c r="M32" s="15"/>
      <c r="N32" s="15"/>
      <c r="O32" s="15">
        <v>3023942</v>
      </c>
      <c r="P32" s="11"/>
      <c r="Q32" s="11">
        <v>2.77</v>
      </c>
      <c r="R32" s="11">
        <v>5.81</v>
      </c>
      <c r="S32">
        <f>R32*Q32</f>
        <v>16.093699999999998</v>
      </c>
      <c r="T32" s="11"/>
      <c r="U32" s="11"/>
      <c r="V32" s="11"/>
      <c r="W32" s="11"/>
      <c r="X32" s="11"/>
    </row>
    <row r="33" spans="16:24" x14ac:dyDescent="0.25">
      <c r="P33" s="11"/>
      <c r="Q33" s="11">
        <v>1.06</v>
      </c>
      <c r="R33" s="11">
        <v>1.1399999999999999</v>
      </c>
      <c r="S33">
        <f t="shared" ref="S33:S45" si="26">R33*Q33</f>
        <v>1.2083999999999999</v>
      </c>
      <c r="T33" s="11"/>
      <c r="U33" s="11"/>
      <c r="V33" s="11"/>
      <c r="W33" s="11"/>
      <c r="X33" s="11"/>
    </row>
    <row r="34" spans="16:24" x14ac:dyDescent="0.25">
      <c r="P34" s="11"/>
      <c r="Q34" s="11">
        <v>0.19</v>
      </c>
      <c r="R34" s="11">
        <v>0.9</v>
      </c>
      <c r="S34">
        <f t="shared" si="26"/>
        <v>0.17100000000000001</v>
      </c>
      <c r="T34" s="11"/>
      <c r="U34" s="11"/>
      <c r="V34" s="11"/>
      <c r="W34" s="11"/>
      <c r="X34" s="11"/>
    </row>
    <row r="35" spans="16:24" x14ac:dyDescent="0.25">
      <c r="Q35" s="11">
        <v>2.5499999999999998</v>
      </c>
      <c r="R35" s="11">
        <v>1.06</v>
      </c>
      <c r="S35">
        <f t="shared" si="26"/>
        <v>2.7029999999999998</v>
      </c>
    </row>
    <row r="36" spans="16:24" x14ac:dyDescent="0.25">
      <c r="Q36" s="11">
        <v>0.19</v>
      </c>
      <c r="R36" s="11">
        <v>0.83</v>
      </c>
      <c r="S36">
        <f t="shared" si="26"/>
        <v>0.15770000000000001</v>
      </c>
      <c r="T36" s="6"/>
    </row>
    <row r="37" spans="16:24" x14ac:dyDescent="0.25">
      <c r="P37" s="11"/>
      <c r="Q37" s="11">
        <v>0.18</v>
      </c>
      <c r="R37" s="11">
        <v>0.84</v>
      </c>
      <c r="S37">
        <f t="shared" si="26"/>
        <v>0.1512</v>
      </c>
    </row>
    <row r="38" spans="16:24" x14ac:dyDescent="0.25">
      <c r="Q38" s="11">
        <v>0.19</v>
      </c>
      <c r="R38" s="11">
        <v>0.83</v>
      </c>
      <c r="S38">
        <f t="shared" si="26"/>
        <v>0.15770000000000001</v>
      </c>
    </row>
    <row r="39" spans="16:24" x14ac:dyDescent="0.25">
      <c r="Q39" s="11">
        <v>2.25</v>
      </c>
      <c r="R39" s="11">
        <v>2.08</v>
      </c>
      <c r="S39">
        <f t="shared" si="26"/>
        <v>4.68</v>
      </c>
    </row>
    <row r="40" spans="16:24" x14ac:dyDescent="0.25">
      <c r="Q40" s="11">
        <v>0.2</v>
      </c>
      <c r="R40" s="11">
        <v>0.6</v>
      </c>
      <c r="S40">
        <f t="shared" si="26"/>
        <v>0.12</v>
      </c>
    </row>
    <row r="41" spans="16:24" x14ac:dyDescent="0.25">
      <c r="Q41" s="11">
        <v>1.02</v>
      </c>
      <c r="R41" s="11">
        <v>1.44</v>
      </c>
      <c r="S41">
        <f t="shared" si="26"/>
        <v>1.4687999999999999</v>
      </c>
    </row>
    <row r="42" spans="16:24" x14ac:dyDescent="0.25">
      <c r="Q42" s="11">
        <v>0.19</v>
      </c>
      <c r="R42" s="11">
        <v>0.7</v>
      </c>
      <c r="S42">
        <f t="shared" si="26"/>
        <v>0.13299999999999998</v>
      </c>
    </row>
    <row r="43" spans="16:24" x14ac:dyDescent="0.25">
      <c r="Q43" s="11">
        <v>1.03</v>
      </c>
      <c r="R43" s="11">
        <v>0.9</v>
      </c>
      <c r="S43">
        <f t="shared" si="26"/>
        <v>0.92700000000000005</v>
      </c>
    </row>
    <row r="44" spans="16:24" x14ac:dyDescent="0.25">
      <c r="Q44" s="11">
        <v>0.15</v>
      </c>
      <c r="R44" s="11">
        <v>0.87</v>
      </c>
      <c r="S44">
        <f t="shared" si="26"/>
        <v>0.1305</v>
      </c>
    </row>
    <row r="45" spans="16:24" x14ac:dyDescent="0.25">
      <c r="Q45" s="11">
        <v>2.96</v>
      </c>
      <c r="R45" s="11">
        <v>2.33</v>
      </c>
      <c r="S45">
        <f t="shared" si="26"/>
        <v>6.8967999999999998</v>
      </c>
    </row>
    <row r="46" spans="16:24" x14ac:dyDescent="0.25">
      <c r="S46">
        <f>SUM(S32:S45)</f>
        <v>34.998799999999996</v>
      </c>
    </row>
    <row r="47" spans="16:24" x14ac:dyDescent="0.25">
      <c r="S47">
        <f>S46*10.764</f>
        <v>376.72708319999992</v>
      </c>
    </row>
    <row r="48" spans="16:24" x14ac:dyDescent="0.25">
      <c r="S48">
        <f>S47+S30</f>
        <v>732.74100119999991</v>
      </c>
      <c r="T48">
        <f>O19/S48</f>
        <v>1.3237965371276403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J34" sqref="J3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2025-02-27T05:01:57Z</dcterms:modified>
</cp:coreProperties>
</file>