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UBI- Union Bank of India\RLP\Ajaykumar Ghodgaok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IGR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 l="1"/>
  <c r="Q5" i="4"/>
  <c r="P7" i="4" l="1"/>
  <c r="Q4" i="4" l="1"/>
  <c r="N8" i="24" l="1"/>
  <c r="N7" i="24"/>
  <c r="N6" i="24"/>
  <c r="N5" i="24"/>
  <c r="I18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4" i="4" l="1"/>
  <c r="Q14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Q6" i="4"/>
  <c r="B6" i="4" s="1"/>
  <c r="C6" i="4" s="1"/>
  <c r="D6" i="4" s="1"/>
  <c r="B7" i="4"/>
  <c r="C7" i="4" s="1"/>
  <c r="D7" i="4" s="1"/>
  <c r="Q8" i="4"/>
  <c r="B8" i="4" s="1"/>
  <c r="C8" i="4" s="1"/>
  <c r="D8" i="4" s="1"/>
  <c r="N13" i="24"/>
  <c r="F2" i="24"/>
  <c r="H2" i="24" s="1"/>
  <c r="E2" i="24"/>
  <c r="G2" i="24" s="1"/>
  <c r="J2" i="4"/>
  <c r="I2" i="4"/>
  <c r="G26" i="4"/>
  <c r="N18" i="24"/>
  <c r="N17" i="24"/>
  <c r="N16" i="24"/>
  <c r="N12" i="24"/>
  <c r="P10" i="4"/>
  <c r="Q10" i="4" s="1"/>
  <c r="B10" i="4" s="1"/>
  <c r="C10" i="4" s="1"/>
  <c r="D10" i="4" s="1"/>
  <c r="J10" i="4"/>
  <c r="I10" i="4"/>
  <c r="E10" i="4"/>
  <c r="A10" i="4"/>
  <c r="Q9" i="4"/>
  <c r="B9" i="4" s="1"/>
  <c r="C9" i="4" s="1"/>
  <c r="D9" i="4" s="1"/>
  <c r="J9" i="4"/>
  <c r="I9" i="4"/>
  <c r="E9" i="4"/>
  <c r="A9" i="4"/>
  <c r="J8" i="4"/>
  <c r="I8" i="4"/>
  <c r="E8" i="4"/>
  <c r="A8" i="4"/>
  <c r="J7" i="4"/>
  <c r="I7" i="4"/>
  <c r="E7" i="4"/>
  <c r="A7" i="4"/>
  <c r="J6" i="4"/>
  <c r="I6" i="4"/>
  <c r="E6" i="4"/>
  <c r="A6" i="4"/>
  <c r="J5" i="4"/>
  <c r="I5" i="4"/>
  <c r="E5" i="4"/>
  <c r="A5" i="4"/>
  <c r="J4" i="4"/>
  <c r="I4" i="4"/>
  <c r="E4" i="4"/>
  <c r="A4" i="4"/>
  <c r="J3" i="4"/>
  <c r="I3" i="4"/>
  <c r="E3" i="4"/>
  <c r="A3" i="4"/>
  <c r="E2" i="4"/>
  <c r="A2" i="4"/>
  <c r="H27" i="4" l="1"/>
  <c r="I26" i="4"/>
  <c r="I2" i="24"/>
  <c r="G29" i="4"/>
  <c r="H6" i="4"/>
  <c r="H10" i="4"/>
  <c r="H2" i="4"/>
  <c r="H4" i="4"/>
  <c r="H8" i="4"/>
  <c r="H7" i="4"/>
  <c r="H3" i="4"/>
  <c r="H5" i="4"/>
  <c r="H9" i="4"/>
  <c r="F2" i="4"/>
  <c r="F3" i="4"/>
  <c r="F4" i="4"/>
  <c r="F5" i="4"/>
  <c r="F6" i="4"/>
  <c r="F7" i="4"/>
  <c r="F8" i="4"/>
  <c r="F9" i="4"/>
  <c r="F10" i="4"/>
  <c r="G2" i="4"/>
  <c r="G3" i="4"/>
  <c r="G4" i="4"/>
  <c r="G5" i="4"/>
  <c r="G6" i="4"/>
  <c r="G7" i="4"/>
  <c r="G8" i="4"/>
  <c r="G9" i="4"/>
  <c r="G10" i="4"/>
  <c r="G31" i="4" l="1"/>
  <c r="H29" i="4"/>
  <c r="G30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5" i="23" l="1"/>
  <c r="C21" i="23"/>
  <c r="J14" i="4"/>
  <c r="I14" i="4"/>
  <c r="E14" i="4"/>
  <c r="A14" i="4"/>
  <c r="P13" i="4"/>
  <c r="Q13" i="4" s="1"/>
  <c r="J13" i="4"/>
  <c r="I13" i="4"/>
  <c r="E13" i="4"/>
  <c r="A13" i="4"/>
  <c r="P12" i="4"/>
  <c r="Q12" i="4" s="1"/>
  <c r="J12" i="4"/>
  <c r="I12" i="4"/>
  <c r="E12" i="4"/>
  <c r="A12" i="4"/>
  <c r="P11" i="4"/>
  <c r="Q11" i="4" s="1"/>
  <c r="J11" i="4"/>
  <c r="I11" i="4"/>
  <c r="E11" i="4"/>
  <c r="A11" i="4"/>
  <c r="G25" i="23" l="1"/>
  <c r="B11" i="4"/>
  <c r="B13" i="4"/>
  <c r="B12" i="4"/>
  <c r="B14" i="4"/>
  <c r="C14" i="4" l="1"/>
  <c r="G14" i="4" s="1"/>
  <c r="F14" i="4"/>
  <c r="C13" i="4"/>
  <c r="G13" i="4" s="1"/>
  <c r="F13" i="4"/>
  <c r="C12" i="4"/>
  <c r="G12" i="4" s="1"/>
  <c r="F12" i="4"/>
  <c r="C11" i="4"/>
  <c r="G11" i="4" s="1"/>
  <c r="F11" i="4"/>
  <c r="D14" i="4"/>
  <c r="H14" i="4" s="1"/>
  <c r="D13" i="4" l="1"/>
  <c r="H13" i="4" s="1"/>
  <c r="D11" i="4"/>
  <c r="H11" i="4" s="1"/>
  <c r="D12" i="4"/>
  <c r="H12" i="4" s="1"/>
</calcChain>
</file>

<file path=xl/sharedStrings.xml><?xml version="1.0" encoding="utf-8"?>
<sst xmlns="http://schemas.openxmlformats.org/spreadsheetml/2006/main" count="128" uniqueCount="98">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</sst>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63957</xdr:colOff>
      <xdr:row>30</xdr:row>
      <xdr:rowOff>180238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71428" cy="58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233041</xdr:colOff>
      <xdr:row>31</xdr:row>
      <xdr:rowOff>27833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1905" cy="59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550857</xdr:colOff>
      <xdr:row>30</xdr:row>
      <xdr:rowOff>161190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42857" cy="58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376859</xdr:colOff>
      <xdr:row>31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592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62835</v>
      </c>
      <c r="F2" s="75"/>
      <c r="G2" s="119" t="s">
        <v>75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60800</v>
      </c>
      <c r="D3" s="41"/>
      <c r="E3" s="41"/>
      <c r="F3" s="41"/>
      <c r="G3" s="81" t="s">
        <v>76</v>
      </c>
      <c r="H3" s="82" t="s">
        <v>77</v>
      </c>
      <c r="I3" s="83"/>
      <c r="J3" s="75"/>
      <c r="K3" s="84" t="s">
        <v>78</v>
      </c>
      <c r="L3" s="85"/>
      <c r="M3" s="75"/>
      <c r="N3" s="86" t="s">
        <v>79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76</v>
      </c>
      <c r="O4" s="94" t="s">
        <v>77</v>
      </c>
      <c r="P4" s="95"/>
      <c r="Q4" s="75"/>
      <c r="R4" s="75"/>
      <c r="S4" s="75"/>
    </row>
    <row r="5" spans="1:19" ht="15.75" thickBot="1">
      <c r="A5" s="75"/>
      <c r="B5" s="41" t="s">
        <v>80</v>
      </c>
      <c r="C5" s="56">
        <f>C3+C4</f>
        <v>60800</v>
      </c>
      <c r="D5" s="57" t="s">
        <v>61</v>
      </c>
      <c r="E5" s="58">
        <f>ROUND(C5/10.764,0)</f>
        <v>5648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81</v>
      </c>
      <c r="C6" s="52">
        <v>49000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82</v>
      </c>
      <c r="C7" s="56">
        <f>C5-C6</f>
        <v>11800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83</v>
      </c>
      <c r="C8" s="101">
        <v>0.21</v>
      </c>
      <c r="D8" s="102">
        <f>1-C8</f>
        <v>0.79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84</v>
      </c>
      <c r="C9" s="75"/>
      <c r="D9" s="56">
        <f>ROUND(C7*D8,0)</f>
        <v>9322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85</v>
      </c>
      <c r="C10" s="56">
        <f>C6+D9</f>
        <v>58322</v>
      </c>
      <c r="D10" s="57" t="s">
        <v>61</v>
      </c>
      <c r="E10" s="58">
        <f>ROUND(C10/10.764,0)</f>
        <v>5418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86</v>
      </c>
      <c r="C15" s="47">
        <f>60-C14</f>
        <v>39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637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3451266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14" sqref="G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2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7300</v>
      </c>
      <c r="D3" s="21" t="s">
        <v>96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5300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21</v>
      </c>
      <c r="D7" s="25"/>
      <c r="F7" s="78"/>
      <c r="G7" s="78"/>
    </row>
    <row r="8" spans="1:9">
      <c r="A8" s="15" t="s">
        <v>18</v>
      </c>
      <c r="B8" s="24"/>
      <c r="C8" s="25">
        <f>C9-C7</f>
        <v>39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31.5</v>
      </c>
      <c r="D10" s="25"/>
      <c r="F10" s="78"/>
      <c r="G10" s="78"/>
    </row>
    <row r="11" spans="1:9">
      <c r="A11" s="15"/>
      <c r="B11" s="26"/>
      <c r="C11" s="27">
        <f>C10%</f>
        <v>0.315</v>
      </c>
      <c r="D11" s="27"/>
      <c r="F11" s="78"/>
      <c r="G11" s="78"/>
    </row>
    <row r="12" spans="1:9">
      <c r="A12" s="15" t="s">
        <v>21</v>
      </c>
      <c r="B12" s="19"/>
      <c r="C12" s="20">
        <f>C6*C11</f>
        <v>630</v>
      </c>
      <c r="D12" s="23"/>
      <c r="F12" s="78"/>
      <c r="G12" s="78"/>
    </row>
    <row r="13" spans="1:9">
      <c r="A13" s="15" t="s">
        <v>22</v>
      </c>
      <c r="B13" s="19"/>
      <c r="C13" s="20">
        <f>C6-C12</f>
        <v>1370</v>
      </c>
      <c r="D13" s="23"/>
      <c r="F13" s="78"/>
      <c r="G13" s="78"/>
    </row>
    <row r="14" spans="1:9">
      <c r="A14" s="15" t="s">
        <v>15</v>
      </c>
      <c r="B14" s="19"/>
      <c r="C14" s="20">
        <f>C5</f>
        <v>5300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6670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97</v>
      </c>
      <c r="B18" s="7"/>
      <c r="C18" s="76">
        <v>922</v>
      </c>
      <c r="D18" s="76"/>
      <c r="E18" s="77"/>
      <c r="F18" s="78"/>
      <c r="G18" s="78"/>
    </row>
    <row r="19" spans="1:9">
      <c r="A19" s="15"/>
      <c r="B19" s="6"/>
      <c r="C19" s="30">
        <f>C18*C16</f>
        <v>6149740</v>
      </c>
      <c r="D19" s="78" t="s">
        <v>68</v>
      </c>
      <c r="E19" s="30"/>
      <c r="F19" s="78"/>
      <c r="G19" s="118"/>
    </row>
    <row r="20" spans="1:9">
      <c r="A20" s="15"/>
      <c r="B20" s="54"/>
      <c r="C20" s="31">
        <f>C19*90%</f>
        <v>5534766</v>
      </c>
      <c r="D20" s="78" t="s">
        <v>24</v>
      </c>
      <c r="E20" s="31"/>
      <c r="F20" s="78"/>
      <c r="G20" s="118"/>
      <c r="I20" s="61"/>
    </row>
    <row r="21" spans="1:9">
      <c r="A21" s="15"/>
      <c r="C21" s="31">
        <f>C19*80%</f>
        <v>4919792</v>
      </c>
      <c r="D21" s="78" t="s">
        <v>25</v>
      </c>
      <c r="E21" s="31"/>
      <c r="F21" s="78"/>
      <c r="G21" s="11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1844000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12811.958333333334</v>
      </c>
      <c r="D25" s="31"/>
      <c r="G25" s="61">
        <f>G19*0.025/12</f>
        <v>0</v>
      </c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zoomScale="85" zoomScaleNormal="85" workbookViewId="0">
      <selection activeCell="I19" sqref="I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1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1">
      <c r="A2" s="4">
        <f t="shared" ref="A2:A10" si="0">N2</f>
        <v>1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66" t="e">
        <f t="shared" ref="F2:F10" si="5">ROUND((E2/B2),0)</f>
        <v>#DIV/0!</v>
      </c>
      <c r="G2" s="66" t="e">
        <f t="shared" ref="G2:G10" si="6">ROUND((E2/C2),0)</f>
        <v>#DIV/0!</v>
      </c>
      <c r="H2" s="66" t="e">
        <f t="shared" ref="H2:H10" si="7">ROUND((E2/D2),0)</f>
        <v>#DIV/0!</v>
      </c>
      <c r="I2" s="66">
        <f t="shared" ref="I2:I10" si="8">T2</f>
        <v>0</v>
      </c>
      <c r="J2" s="66">
        <f t="shared" ref="J2:J10" si="9">U2</f>
        <v>0</v>
      </c>
      <c r="K2" s="67"/>
      <c r="L2" s="67"/>
      <c r="M2" s="67"/>
      <c r="N2" s="67">
        <v>1</v>
      </c>
      <c r="O2" s="75">
        <v>0</v>
      </c>
      <c r="P2" s="75">
        <v>0</v>
      </c>
      <c r="Q2" s="75">
        <v>0</v>
      </c>
      <c r="R2" s="2">
        <v>0</v>
      </c>
      <c r="S2" s="2"/>
      <c r="T2" s="2"/>
      <c r="AA2" s="68"/>
    </row>
    <row r="3" spans="1:31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v>0</v>
      </c>
      <c r="R3" s="2">
        <v>0</v>
      </c>
      <c r="S3" s="2"/>
      <c r="T3" s="2"/>
      <c r="AE3" s="68"/>
    </row>
    <row r="4" spans="1:31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O4" s="75">
        <v>0</v>
      </c>
      <c r="P4" s="75">
        <v>0</v>
      </c>
      <c r="Q4" s="75">
        <f t="shared" ref="Q4" si="10">P4/1.2</f>
        <v>0</v>
      </c>
      <c r="R4" s="2">
        <v>0</v>
      </c>
      <c r="S4" s="2"/>
      <c r="T4" s="2"/>
    </row>
    <row r="5" spans="1:31">
      <c r="A5" s="4">
        <f t="shared" si="0"/>
        <v>0</v>
      </c>
      <c r="B5" s="4">
        <f t="shared" si="1"/>
        <v>1421.6666666666667</v>
      </c>
      <c r="C5" s="4">
        <f t="shared" si="2"/>
        <v>1706</v>
      </c>
      <c r="D5" s="4">
        <f t="shared" si="3"/>
        <v>2047.1999999999998</v>
      </c>
      <c r="E5" s="5">
        <f t="shared" si="4"/>
        <v>12800000</v>
      </c>
      <c r="F5" s="4">
        <f t="shared" si="5"/>
        <v>9004</v>
      </c>
      <c r="G5" s="4">
        <f t="shared" si="6"/>
        <v>7503</v>
      </c>
      <c r="H5" s="4">
        <f t="shared" si="7"/>
        <v>6252</v>
      </c>
      <c r="I5" s="4">
        <f t="shared" si="8"/>
        <v>0</v>
      </c>
      <c r="J5" s="4">
        <f t="shared" si="9"/>
        <v>0</v>
      </c>
      <c r="O5" s="75">
        <v>0</v>
      </c>
      <c r="P5" s="75">
        <v>1706</v>
      </c>
      <c r="Q5" s="75">
        <f t="shared" ref="Q5" si="11">P5/1.2</f>
        <v>1421.6666666666667</v>
      </c>
      <c r="R5" s="2">
        <v>12800000</v>
      </c>
      <c r="S5" s="2"/>
    </row>
    <row r="6" spans="1:31" ht="16.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v>0</v>
      </c>
      <c r="Q6">
        <f t="shared" ref="Q6" si="12">P6/1.2</f>
        <v>0</v>
      </c>
      <c r="R6" s="2">
        <v>0</v>
      </c>
      <c r="S6" s="2"/>
      <c r="V6" s="72"/>
      <c r="W6" s="39"/>
      <c r="X6" s="39"/>
      <c r="Y6" s="39"/>
      <c r="Z6" s="39"/>
      <c r="AA6" s="39"/>
      <c r="AB6" s="39"/>
      <c r="AC6" s="39"/>
    </row>
    <row r="7" spans="1:31" ht="18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ref="P7" si="13">O7/1.2</f>
        <v>0</v>
      </c>
      <c r="Q7">
        <v>0</v>
      </c>
      <c r="R7" s="2">
        <v>0</v>
      </c>
      <c r="S7" s="2"/>
      <c r="V7" s="71"/>
    </row>
    <row r="8" spans="1:31">
      <c r="A8" s="4">
        <f t="shared" si="0"/>
        <v>0</v>
      </c>
      <c r="B8" s="4">
        <f t="shared" si="1"/>
        <v>729.16666666666674</v>
      </c>
      <c r="C8" s="4">
        <f t="shared" si="2"/>
        <v>875.00000000000011</v>
      </c>
      <c r="D8" s="4">
        <f t="shared" si="3"/>
        <v>1050</v>
      </c>
      <c r="E8" s="5">
        <f t="shared" si="4"/>
        <v>6000000</v>
      </c>
      <c r="F8" s="4">
        <f t="shared" si="5"/>
        <v>8229</v>
      </c>
      <c r="G8" s="4">
        <f t="shared" si="6"/>
        <v>6857</v>
      </c>
      <c r="H8" s="4">
        <f t="shared" si="7"/>
        <v>5714</v>
      </c>
      <c r="I8" s="4">
        <f t="shared" si="8"/>
        <v>0</v>
      </c>
      <c r="J8" s="4">
        <f t="shared" si="9"/>
        <v>0</v>
      </c>
      <c r="O8">
        <v>0</v>
      </c>
      <c r="P8">
        <v>875</v>
      </c>
      <c r="Q8">
        <f t="shared" ref="Q8" si="14">P8/1.2</f>
        <v>729.16666666666674</v>
      </c>
      <c r="R8" s="2">
        <v>6000000</v>
      </c>
      <c r="S8" s="2"/>
    </row>
    <row r="9" spans="1:31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ref="P9:P10" si="15">O9/1.2</f>
        <v>0</v>
      </c>
      <c r="Q9">
        <f t="shared" ref="Q9:Q10" si="16">P9/1.2</f>
        <v>0</v>
      </c>
      <c r="R9" s="2">
        <v>0</v>
      </c>
      <c r="S9" s="2"/>
    </row>
    <row r="10" spans="1:31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 t="shared" si="15"/>
        <v>0</v>
      </c>
      <c r="Q10">
        <f t="shared" si="16"/>
        <v>0</v>
      </c>
      <c r="R10" s="2">
        <v>0</v>
      </c>
      <c r="S10" s="2"/>
    </row>
    <row r="11" spans="1:31">
      <c r="A11" s="4">
        <f t="shared" ref="A11:A14" si="17">N11</f>
        <v>0</v>
      </c>
      <c r="B11" s="4">
        <f t="shared" ref="B11:B14" si="18">Q11</f>
        <v>0</v>
      </c>
      <c r="C11" s="4">
        <f t="shared" ref="C11:C14" si="19">B11*1.2</f>
        <v>0</v>
      </c>
      <c r="D11" s="4">
        <f t="shared" ref="D11:D14" si="20">C11*1.2</f>
        <v>0</v>
      </c>
      <c r="E11" s="5">
        <f t="shared" ref="E11:E14" si="21">R11</f>
        <v>0</v>
      </c>
      <c r="F11" s="4" t="e">
        <f t="shared" ref="F11:F14" si="22">ROUND((E11/B11),0)</f>
        <v>#DIV/0!</v>
      </c>
      <c r="G11" s="4" t="e">
        <f t="shared" ref="G11:G14" si="23">ROUND((E11/C11),0)</f>
        <v>#DIV/0!</v>
      </c>
      <c r="H11" s="4" t="e">
        <f t="shared" ref="H11:H14" si="24">ROUND((E11/D11),0)</f>
        <v>#DIV/0!</v>
      </c>
      <c r="I11" s="4">
        <f t="shared" ref="I11:J14" si="25">T11</f>
        <v>0</v>
      </c>
      <c r="J11" s="4">
        <f t="shared" si="25"/>
        <v>0</v>
      </c>
      <c r="O11">
        <v>0</v>
      </c>
      <c r="P11">
        <f t="shared" ref="P11:P12" si="26">O11/1.2</f>
        <v>0</v>
      </c>
      <c r="Q11">
        <f t="shared" ref="Q11:Q13" si="27">P11/1.2</f>
        <v>0</v>
      </c>
      <c r="R11" s="2">
        <v>0</v>
      </c>
      <c r="S11" s="2"/>
    </row>
    <row r="12" spans="1:31">
      <c r="A12" s="4">
        <f t="shared" si="17"/>
        <v>0</v>
      </c>
      <c r="B12" s="4">
        <f t="shared" si="18"/>
        <v>0</v>
      </c>
      <c r="C12" s="4">
        <f t="shared" si="19"/>
        <v>0</v>
      </c>
      <c r="D12" s="4">
        <f t="shared" si="20"/>
        <v>0</v>
      </c>
      <c r="E12" s="5">
        <f t="shared" si="21"/>
        <v>0</v>
      </c>
      <c r="F12" s="4" t="e">
        <f t="shared" si="22"/>
        <v>#DIV/0!</v>
      </c>
      <c r="G12" s="4" t="e">
        <f t="shared" si="23"/>
        <v>#DIV/0!</v>
      </c>
      <c r="H12" s="4" t="e">
        <f t="shared" si="24"/>
        <v>#DIV/0!</v>
      </c>
      <c r="I12" s="4">
        <f t="shared" si="25"/>
        <v>0</v>
      </c>
      <c r="J12" s="4">
        <f t="shared" si="25"/>
        <v>0</v>
      </c>
      <c r="O12">
        <v>0</v>
      </c>
      <c r="P12">
        <f t="shared" si="26"/>
        <v>0</v>
      </c>
      <c r="Q12">
        <f t="shared" si="27"/>
        <v>0</v>
      </c>
      <c r="R12" s="2">
        <v>0</v>
      </c>
      <c r="S12" s="2"/>
    </row>
    <row r="13" spans="1:31">
      <c r="A13" s="4">
        <f t="shared" si="17"/>
        <v>0</v>
      </c>
      <c r="B13" s="4">
        <f t="shared" si="18"/>
        <v>0</v>
      </c>
      <c r="C13" s="4">
        <f t="shared" si="19"/>
        <v>0</v>
      </c>
      <c r="D13" s="4">
        <f t="shared" si="20"/>
        <v>0</v>
      </c>
      <c r="E13" s="5">
        <f t="shared" si="21"/>
        <v>0</v>
      </c>
      <c r="F13" s="4" t="e">
        <f t="shared" si="22"/>
        <v>#DIV/0!</v>
      </c>
      <c r="G13" s="4" t="e">
        <f t="shared" si="23"/>
        <v>#DIV/0!</v>
      </c>
      <c r="H13" s="4" t="e">
        <f t="shared" si="24"/>
        <v>#DIV/0!</v>
      </c>
      <c r="I13" s="4">
        <f t="shared" si="25"/>
        <v>0</v>
      </c>
      <c r="J13" s="4">
        <f t="shared" si="25"/>
        <v>0</v>
      </c>
      <c r="O13">
        <v>0</v>
      </c>
      <c r="P13">
        <f>O13/1.2</f>
        <v>0</v>
      </c>
      <c r="Q13">
        <f t="shared" si="27"/>
        <v>0</v>
      </c>
      <c r="R13" s="2">
        <v>0</v>
      </c>
      <c r="S13" s="2"/>
    </row>
    <row r="14" spans="1:31">
      <c r="A14" s="4">
        <f t="shared" si="17"/>
        <v>0</v>
      </c>
      <c r="B14" s="4">
        <f t="shared" si="18"/>
        <v>0</v>
      </c>
      <c r="C14" s="4">
        <f t="shared" si="19"/>
        <v>0</v>
      </c>
      <c r="D14" s="4">
        <f t="shared" si="20"/>
        <v>0</v>
      </c>
      <c r="E14" s="5">
        <f t="shared" si="21"/>
        <v>0</v>
      </c>
      <c r="F14" s="4" t="e">
        <f t="shared" si="22"/>
        <v>#DIV/0!</v>
      </c>
      <c r="G14" s="4" t="e">
        <f t="shared" si="23"/>
        <v>#DIV/0!</v>
      </c>
      <c r="H14" s="4" t="e">
        <f t="shared" si="24"/>
        <v>#DIV/0!</v>
      </c>
      <c r="I14" s="4">
        <f t="shared" si="25"/>
        <v>0</v>
      </c>
      <c r="J14" s="4">
        <f t="shared" si="25"/>
        <v>0</v>
      </c>
      <c r="O14" s="75">
        <v>0</v>
      </c>
      <c r="P14" s="75">
        <f>O14/1.2</f>
        <v>0</v>
      </c>
      <c r="Q14" s="75">
        <f t="shared" ref="Q14" si="28">P14/1.2</f>
        <v>0</v>
      </c>
      <c r="R14" s="2">
        <v>0</v>
      </c>
      <c r="S14" s="2"/>
    </row>
    <row r="15" spans="1:31" s="10" customFormat="1"/>
    <row r="16" spans="1:31" s="10" customFormat="1" ht="16.5">
      <c r="F16" s="69"/>
    </row>
    <row r="17" spans="3:17" s="10" customFormat="1">
      <c r="F17" s="63"/>
    </row>
    <row r="18" spans="3:17" s="10" customFormat="1" ht="16.5">
      <c r="C18" s="10" t="s">
        <v>95</v>
      </c>
      <c r="E18" s="39"/>
      <c r="F18" s="65" t="s">
        <v>66</v>
      </c>
      <c r="G18" s="65"/>
      <c r="I18" s="10">
        <f>G18*9500</f>
        <v>0</v>
      </c>
    </row>
    <row r="19" spans="3:17" s="10" customFormat="1">
      <c r="C19" s="10" t="s">
        <v>1</v>
      </c>
      <c r="F19" s="65" t="s">
        <v>69</v>
      </c>
      <c r="G19" s="65"/>
    </row>
    <row r="20" spans="3:17" s="10" customFormat="1">
      <c r="F20" s="64" t="s">
        <v>70</v>
      </c>
      <c r="G20" s="64"/>
    </row>
    <row r="21" spans="3:17" s="10" customFormat="1">
      <c r="F21" s="52"/>
      <c r="G21" s="52"/>
    </row>
    <row r="22" spans="3:17" s="10" customFormat="1">
      <c r="F22" s="52" t="s">
        <v>93</v>
      </c>
      <c r="G22" s="52"/>
    </row>
    <row r="23" spans="3:17" s="10" customFormat="1">
      <c r="F23" s="52" t="s">
        <v>73</v>
      </c>
      <c r="G23" s="52"/>
    </row>
    <row r="24" spans="3:17" s="10" customFormat="1">
      <c r="F24" s="52" t="s">
        <v>71</v>
      </c>
      <c r="G24" s="52"/>
    </row>
    <row r="25" spans="3:17" s="10" customFormat="1">
      <c r="C25" s="74"/>
      <c r="D25"/>
      <c r="F25" s="65" t="s">
        <v>72</v>
      </c>
      <c r="G25" s="65"/>
    </row>
    <row r="26" spans="3:17" s="10" customFormat="1">
      <c r="C26"/>
      <c r="D26"/>
      <c r="F26" s="64" t="s">
        <v>94</v>
      </c>
      <c r="G26" s="64">
        <f>SUM(G22:G25)</f>
        <v>0</v>
      </c>
      <c r="I26" s="10" t="e">
        <f>I18/G26</f>
        <v>#DIV/0!</v>
      </c>
      <c r="Q26" s="70"/>
    </row>
    <row r="27" spans="3:17" s="10" customFormat="1">
      <c r="C27"/>
      <c r="D27"/>
      <c r="F27" s="52" t="s">
        <v>66</v>
      </c>
      <c r="G27" s="52"/>
      <c r="H27" s="10" t="e">
        <f>G26/G27</f>
        <v>#DIV/0!</v>
      </c>
      <c r="I27" s="10" t="s">
        <v>74</v>
      </c>
    </row>
    <row r="28" spans="3:17" s="10" customFormat="1">
      <c r="C28"/>
      <c r="D28"/>
      <c r="F28" s="52" t="s">
        <v>67</v>
      </c>
      <c r="G28" s="52"/>
    </row>
    <row r="29" spans="3:17" s="10" customFormat="1">
      <c r="C29"/>
      <c r="D29"/>
      <c r="F29" s="64" t="s">
        <v>68</v>
      </c>
      <c r="G29" s="64">
        <f>G26*G28</f>
        <v>0</v>
      </c>
      <c r="H29" s="10" t="e">
        <f>G29/D22</f>
        <v>#DIV/0!</v>
      </c>
    </row>
    <row r="30" spans="3:17" s="10" customFormat="1">
      <c r="C30"/>
      <c r="D30"/>
      <c r="F30" s="64" t="s">
        <v>24</v>
      </c>
      <c r="G30" s="64">
        <f>G29*90%</f>
        <v>0</v>
      </c>
    </row>
    <row r="31" spans="3:17" s="10" customFormat="1">
      <c r="C31"/>
      <c r="D31"/>
      <c r="F31" s="64" t="s">
        <v>25</v>
      </c>
      <c r="G31" s="64">
        <f>G29*80%</f>
        <v>0</v>
      </c>
    </row>
    <row r="33" spans="16:20">
      <c r="P33" s="10"/>
      <c r="Q33" s="10"/>
      <c r="R33" s="10"/>
      <c r="S33" s="10"/>
      <c r="T33" s="10"/>
    </row>
    <row r="34" spans="16:20">
      <c r="P34" s="10"/>
      <c r="Q34" s="10"/>
      <c r="R34" s="10"/>
      <c r="S34" s="10"/>
      <c r="T34" s="10"/>
    </row>
    <row r="35" spans="16:20">
      <c r="P35" s="10"/>
      <c r="Q35" s="10"/>
      <c r="R35" s="10"/>
      <c r="S35" s="10"/>
      <c r="T35" s="10"/>
    </row>
    <row r="36" spans="16:20">
      <c r="P36" s="10"/>
      <c r="Q36" s="10"/>
      <c r="R36" s="10"/>
      <c r="S36" s="10"/>
      <c r="T36" s="10"/>
    </row>
    <row r="37" spans="16:20">
      <c r="P37" s="10"/>
      <c r="Q37" s="10"/>
      <c r="R37" s="10"/>
      <c r="S37" s="10"/>
      <c r="T37" s="10"/>
    </row>
    <row r="38" spans="16:20">
      <c r="P38" s="10"/>
      <c r="Q38" s="70"/>
      <c r="R38" s="10"/>
      <c r="S38" s="10"/>
      <c r="T38" s="10"/>
    </row>
    <row r="39" spans="16:20">
      <c r="P39" s="10"/>
      <c r="Q39" s="10"/>
      <c r="R39" s="10"/>
      <c r="S39" s="10"/>
      <c r="T39" s="10"/>
    </row>
    <row r="40" spans="16:20">
      <c r="P40" s="10"/>
      <c r="Q40" s="10"/>
      <c r="R40" s="10"/>
      <c r="S40" s="10"/>
      <c r="T40" s="10"/>
    </row>
    <row r="41" spans="16:20">
      <c r="P41" s="10"/>
      <c r="Q41" s="10"/>
      <c r="R41" s="10"/>
      <c r="S41" s="10"/>
      <c r="T41" s="10"/>
    </row>
    <row r="44" spans="16:20">
      <c r="P44" s="10"/>
      <c r="Q44" s="10"/>
      <c r="R44" s="10"/>
      <c r="S44" s="10"/>
      <c r="T44" s="10"/>
    </row>
    <row r="45" spans="16:20">
      <c r="P45" s="10"/>
      <c r="Q45" s="10"/>
      <c r="R45" s="10"/>
      <c r="S45" s="10"/>
      <c r="T45" s="10"/>
    </row>
    <row r="46" spans="16:20">
      <c r="P46" s="10"/>
      <c r="Q46" s="10"/>
      <c r="R46" s="10"/>
      <c r="S46" s="10"/>
      <c r="T46" s="10"/>
    </row>
    <row r="47" spans="16:20">
      <c r="P47" s="10"/>
      <c r="Q47" s="10"/>
      <c r="R47" s="10"/>
      <c r="S47" s="10"/>
      <c r="T47" s="10"/>
    </row>
    <row r="48" spans="16:20">
      <c r="P48" s="10"/>
      <c r="Q48" s="70"/>
      <c r="R48" s="10"/>
      <c r="S48" s="10"/>
      <c r="T48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E6" sqref="E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9" sqref="O2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activeCellId="1" sqref="J16 J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" zoomScale="130" zoomScaleNormal="130" workbookViewId="0">
      <selection activeCell="I31" sqref="I3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2025-02-25T08:57:14Z</dcterms:modified>
</cp:coreProperties>
</file>