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Goregaon West\Pearl Noronha\"/>
    </mc:Choice>
  </mc:AlternateContent>
  <xr:revisionPtr revIDLastSave="0" documentId="13_ncr:1_{D2A5E54B-E61C-4DE8-AC29-C5D6EF17BA00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9" i="4" l="1"/>
  <c r="R8" i="4"/>
  <c r="R7" i="4"/>
  <c r="R6" i="4"/>
  <c r="C3" i="4"/>
  <c r="C4" i="4"/>
  <c r="C5" i="4"/>
  <c r="C10" i="4"/>
  <c r="C11" i="4"/>
  <c r="C12" i="4"/>
  <c r="C13" i="4"/>
  <c r="C14" i="4"/>
  <c r="C15" i="4"/>
  <c r="C2" i="4"/>
  <c r="Q10" i="4"/>
  <c r="Q11" i="4"/>
  <c r="Q12" i="4"/>
  <c r="Q13" i="4"/>
  <c r="Q14" i="4"/>
  <c r="Q15" i="4"/>
  <c r="G20" i="4"/>
  <c r="G31" i="4"/>
  <c r="H18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<sst xmlns="http://schemas.openxmlformats.org/spreadsheetml/2006/main" count="60" uniqueCount="28">
  <si>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</si>
  <si>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</si>
  <si>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</si>
  <si>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</si>
  <si>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</si>
  <si>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</si>
  <si>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</si>
  <si>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</si>
  <si>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</si>
  <si>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</si>
  <si>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</si>
  <si>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</si>
  <si>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</si>
  <si>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</si>
  <si>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rate</t>
  </si>
  <si>
    <t>fmv</t>
  </si>
  <si>
    <t>agreement  - 21.06.24</t>
  </si>
  <si>
    <t>av</t>
  </si>
  <si>
    <t>sd</t>
  </si>
  <si>
    <t>rd</t>
  </si>
  <si>
    <t>f. No. A - 401, 4th floor, falcon crest, j b colony, orlem suder lane, malad west</t>
  </si>
  <si>
    <t>24.12.24</t>
  </si>
  <si>
    <t>24.01.25</t>
  </si>
  <si>
    <t>03.12.24</t>
  </si>
  <si>
    <t>04.12.24</t>
  </si>
  <si>
    <t>26000 on ca</t>
  </si>
  <si>
    <t xml:space="preserve">incl car parking </t>
  </si>
  <si>
    <t>1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</si>
</sst>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AAFD2-2BCB-45D9-A61F-3CF1CCD9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A273E-F541-492E-9CE2-FB12452B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582297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69E7E1-EC1F-4123-9DAE-C64B0B1DD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16697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47</xdr:row>
      <xdr:rowOff>58335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E01EC-9407-4A71-BD99-858DEF8E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DB5277-D207-4081-89DC-20342B00B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494CF5-27C8-4A1E-B215-CA8A4571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8753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18CEC-B5AE-4D2A-A1C1-B361F274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667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10041-C4CA-4488-BCF7-0D2F4052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667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18C26-2A75-40F5-9158-B22E7EC58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66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19" sqref="I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12.425781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685</v>
      </c>
      <c r="C2" s="4">
        <f>B2*1.1</f>
        <v>753.50000000000011</v>
      </c>
      <c r="D2" s="4">
        <f t="shared" ref="D2:D13" si="2">C2*1.2</f>
        <v>904.20000000000016</v>
      </c>
      <c r="E2" s="5">
        <f t="shared" ref="E2:E13" si="3">R2</f>
        <v>19700000</v>
      </c>
      <c r="F2" s="10">
        <f t="shared" ref="F2:F13" si="4">ROUND((E2/B2),0)</f>
        <v>28759</v>
      </c>
      <c r="G2" s="10">
        <f t="shared" ref="G2:G13" si="5">ROUND((E2/C2),0)</f>
        <v>26145</v>
      </c>
      <c r="H2" s="10">
        <f t="shared" ref="H2:H13" si="6">ROUND((E2/D2),0)</f>
        <v>21787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685</v>
      </c>
      <c r="R2" s="2">
        <v>19700000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708</v>
      </c>
      <c r="C3" s="4">
        <f t="shared" ref="C3:C15" si="9">B3*1.1</f>
        <v>778.80000000000007</v>
      </c>
      <c r="D3" s="4">
        <f t="shared" si="2"/>
        <v>934.56000000000006</v>
      </c>
      <c r="E3" s="5">
        <f t="shared" si="3"/>
        <v>22700000</v>
      </c>
      <c r="F3" s="10">
        <f t="shared" si="4"/>
        <v>32062</v>
      </c>
      <c r="G3" s="10">
        <f t="shared" si="5"/>
        <v>29147</v>
      </c>
      <c r="H3" s="10">
        <f t="shared" si="6"/>
        <v>24290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708</v>
      </c>
      <c r="R3" s="2">
        <v>22700000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685</v>
      </c>
      <c r="C4" s="4">
        <f t="shared" si="9"/>
        <v>753.50000000000011</v>
      </c>
      <c r="D4" s="4">
        <f t="shared" si="2"/>
        <v>904.20000000000016</v>
      </c>
      <c r="E4" s="5">
        <f t="shared" si="3"/>
        <v>17900000</v>
      </c>
      <c r="F4" s="15">
        <f t="shared" si="4"/>
        <v>26131</v>
      </c>
      <c r="G4" s="10">
        <f t="shared" si="5"/>
        <v>23756</v>
      </c>
      <c r="H4" s="10">
        <f t="shared" si="6"/>
        <v>19797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685</v>
      </c>
      <c r="R4" s="2">
        <v>17900000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977</v>
      </c>
      <c r="C5" s="4">
        <f t="shared" si="9"/>
        <v>1074.7</v>
      </c>
      <c r="D5" s="4">
        <f t="shared" si="2"/>
        <v>1289.6400000000001</v>
      </c>
      <c r="E5" s="5">
        <f t="shared" si="3"/>
        <v>28100000</v>
      </c>
      <c r="F5" s="15">
        <f t="shared" si="4"/>
        <v>28762</v>
      </c>
      <c r="G5" s="10">
        <f t="shared" si="5"/>
        <v>26147</v>
      </c>
      <c r="H5" s="10">
        <f t="shared" si="6"/>
        <v>21789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977</v>
      </c>
      <c r="R5" s="2">
        <v>28100000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684</v>
      </c>
      <c r="C6" s="4">
        <f t="shared" si="9"/>
        <v>752.40000000000009</v>
      </c>
      <c r="D6" s="4">
        <f t="shared" si="2"/>
        <v>902.88000000000011</v>
      </c>
      <c r="E6" s="5">
        <f t="shared" si="3"/>
        <v>18371394</v>
      </c>
      <c r="F6" s="10">
        <f t="shared" si="4"/>
        <v>26859</v>
      </c>
      <c r="G6" s="10">
        <f t="shared" si="5"/>
        <v>24417</v>
      </c>
      <c r="H6" s="10">
        <f t="shared" si="6"/>
        <v>20348</v>
      </c>
      <c r="I6" s="4" t="e">
        <f>#REF!</f>
        <v>#REF!</v>
      </c>
      <c r="J6" s="4">
        <f t="shared" si="7"/>
        <v>19</v>
      </c>
      <c r="O6">
        <v>0</v>
      </c>
      <c r="P6">
        <f t="shared" si="8"/>
        <v>0</v>
      </c>
      <c r="Q6">
        <v>684</v>
      </c>
      <c r="R6" s="2">
        <f>17467994+873400+30000</f>
        <v>18371394</v>
      </c>
      <c r="S6" s="8">
        <v>19</v>
      </c>
      <c r="T6" s="8" t="s">
        <v>22</v>
      </c>
    </row>
    <row r="7" spans="1:20" x14ac:dyDescent="0.25">
      <c r="A7" s="4">
        <f t="shared" si="0"/>
        <v>0</v>
      </c>
      <c r="B7" s="4">
        <f t="shared" si="1"/>
        <v>433</v>
      </c>
      <c r="C7" s="4">
        <f t="shared" si="9"/>
        <v>476.3</v>
      </c>
      <c r="D7" s="4">
        <f t="shared" si="2"/>
        <v>571.55999999999995</v>
      </c>
      <c r="E7" s="5">
        <f t="shared" si="3"/>
        <v>10648125</v>
      </c>
      <c r="F7" s="15">
        <f t="shared" si="4"/>
        <v>24592</v>
      </c>
      <c r="G7" s="10">
        <f t="shared" si="5"/>
        <v>22356</v>
      </c>
      <c r="H7" s="10">
        <f t="shared" si="6"/>
        <v>18630</v>
      </c>
      <c r="I7" s="4" t="e">
        <f>#REF!</f>
        <v>#REF!</v>
      </c>
      <c r="J7" s="4">
        <f t="shared" si="7"/>
        <v>4</v>
      </c>
      <c r="O7">
        <v>0</v>
      </c>
      <c r="P7">
        <f t="shared" si="8"/>
        <v>0</v>
      </c>
      <c r="Q7">
        <v>433</v>
      </c>
      <c r="R7" s="2">
        <f>10017025+601100+30000</f>
        <v>10648125</v>
      </c>
      <c r="S7" s="8">
        <v>4</v>
      </c>
      <c r="T7" s="8" t="s">
        <v>21</v>
      </c>
    </row>
    <row r="8" spans="1:20" x14ac:dyDescent="0.25">
      <c r="A8" s="4">
        <f t="shared" si="0"/>
        <v>0</v>
      </c>
      <c r="B8" s="4">
        <f t="shared" si="1"/>
        <v>684</v>
      </c>
      <c r="C8" s="4">
        <f t="shared" si="9"/>
        <v>752.40000000000009</v>
      </c>
      <c r="D8" s="4">
        <f t="shared" si="2"/>
        <v>902.88000000000011</v>
      </c>
      <c r="E8" s="5">
        <f t="shared" si="3"/>
        <v>17819930</v>
      </c>
      <c r="F8" s="10">
        <f t="shared" si="4"/>
        <v>26053</v>
      </c>
      <c r="G8" s="10">
        <f t="shared" si="5"/>
        <v>23684</v>
      </c>
      <c r="H8" s="10">
        <f t="shared" si="6"/>
        <v>19737</v>
      </c>
      <c r="I8" s="4" t="e">
        <f>#REF!</f>
        <v>#REF!</v>
      </c>
      <c r="J8" s="4">
        <f t="shared" si="7"/>
        <v>5</v>
      </c>
      <c r="O8">
        <v>0</v>
      </c>
      <c r="P8">
        <f t="shared" si="8"/>
        <v>0</v>
      </c>
      <c r="Q8">
        <v>684</v>
      </c>
      <c r="R8" s="2">
        <f>16782930+1007000+30000</f>
        <v>17819930</v>
      </c>
      <c r="S8" s="8">
        <v>5</v>
      </c>
      <c r="T8" s="8" t="s">
        <v>23</v>
      </c>
    </row>
    <row r="9" spans="1:20" x14ac:dyDescent="0.25">
      <c r="A9" s="4">
        <f t="shared" si="0"/>
        <v>0</v>
      </c>
      <c r="B9" s="4">
        <f t="shared" si="1"/>
        <v>573</v>
      </c>
      <c r="C9" s="4">
        <f t="shared" si="9"/>
        <v>630.30000000000007</v>
      </c>
      <c r="D9" s="4">
        <f t="shared" si="2"/>
        <v>756.36</v>
      </c>
      <c r="E9" s="5">
        <f t="shared" si="3"/>
        <v>14687244</v>
      </c>
      <c r="F9" s="15">
        <f t="shared" si="4"/>
        <v>25632</v>
      </c>
      <c r="G9" s="10">
        <f t="shared" si="5"/>
        <v>23302</v>
      </c>
      <c r="H9" s="10">
        <f t="shared" si="6"/>
        <v>19418</v>
      </c>
      <c r="I9" s="4" t="e">
        <f>#REF!</f>
        <v>#REF!</v>
      </c>
      <c r="J9" s="4">
        <f t="shared" si="7"/>
        <v>9</v>
      </c>
      <c r="O9">
        <v>0</v>
      </c>
      <c r="P9">
        <f t="shared" si="8"/>
        <v>0</v>
      </c>
      <c r="Q9">
        <v>573</v>
      </c>
      <c r="R9" s="2">
        <f>13827544+829700+30000</f>
        <v>14687244</v>
      </c>
      <c r="S9" s="8">
        <v>9</v>
      </c>
      <c r="T9" s="8" t="s">
        <v>24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5" si="10">P10/1.1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6:24" x14ac:dyDescent="0.25">
      <c r="F17" t="s">
        <v>20</v>
      </c>
    </row>
    <row r="18" spans="6:24" x14ac:dyDescent="0.25">
      <c r="F18" s="7" t="s">
        <v>13</v>
      </c>
      <c r="G18">
        <v>654</v>
      </c>
      <c r="H18">
        <f>60.72*10.764</f>
        <v>653.59007999999994</v>
      </c>
      <c r="I18" t="s">
        <v>27</v>
      </c>
    </row>
    <row r="19" spans="6:24" x14ac:dyDescent="0.25">
      <c r="F19" s="7" t="s">
        <v>14</v>
      </c>
      <c r="G19">
        <v>25700</v>
      </c>
    </row>
    <row r="20" spans="6:24" x14ac:dyDescent="0.25">
      <c r="F20" s="7" t="s">
        <v>15</v>
      </c>
      <c r="G20">
        <f>G19*G18</f>
        <v>16807800</v>
      </c>
      <c r="H20" t="s">
        <v>26</v>
      </c>
    </row>
    <row r="22" spans="6:24" x14ac:dyDescent="0.25">
      <c r="G22" s="6"/>
      <c r="H22" s="6"/>
    </row>
    <row r="23" spans="6:24" x14ac:dyDescent="0.25">
      <c r="H23" t="s">
        <v>25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16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17</v>
      </c>
      <c r="G28" s="16">
        <v>4927440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7" t="s">
        <v>18</v>
      </c>
      <c r="G29" s="16">
        <v>295800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F30" s="7" t="s">
        <v>19</v>
      </c>
      <c r="G30" s="16">
        <v>30000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G31" s="16">
        <f>SUM(G28:G30)</f>
        <v>5253240</v>
      </c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2025-02-25T10:35:58Z</dcterms:modified>
</cp:coreProperties>
</file>