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Thakur Vidhya Mandir\Wizwotth Assets Manegement And Advisors PVT Ltd\"/>
    </mc:Choice>
  </mc:AlternateContent>
  <xr:revisionPtr revIDLastSave="0" documentId="13_ncr:1_{1A595F4A-8FCA-41E9-A304-94DA46B6A7FE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29" i="4" l="1"/>
  <c r="Q28" i="4"/>
  <c r="Q27" i="4"/>
  <c r="Q26" i="4"/>
  <c r="Q25" i="4"/>
  <c r="Q24" i="4"/>
  <c r="Q23" i="4"/>
  <c r="U10" i="4"/>
  <c r="P10" i="4"/>
  <c r="R10" i="4"/>
  <c r="I22" i="4" l="1"/>
  <c r="N20" i="4"/>
  <c r="J20" i="4"/>
  <c r="J19" i="4"/>
  <c r="J30" i="4"/>
  <c r="P8" i="4" l="1"/>
  <c r="Q8" i="4" s="1"/>
  <c r="P7" i="4"/>
  <c r="Q7" i="4" s="1"/>
  <c r="P6" i="4"/>
  <c r="P5" i="4"/>
  <c r="P4" i="4"/>
  <c r="Q3" i="4"/>
  <c r="P2" i="4"/>
  <c r="Q12" i="4" l="1"/>
  <c r="P12" i="4"/>
  <c r="P11" i="4"/>
  <c r="Q11" i="4" s="1"/>
  <c r="Q10" i="4"/>
  <c r="Q9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<sst xmlns="http://schemas.openxmlformats.org/spreadsheetml/2006/main" count="28" uniqueCount="25">
  <si>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</si>
  <si>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</si>
  <si>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</si>
  <si>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</si>
  <si>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</si>
  <si>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</si>
  <si>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</si>
  <si>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</si>
  <si>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</si>
  <si>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</si>
  <si>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</si>
  <si>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</si>
  <si>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</si>
  <si>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Commercial Unit No. 203, 2nd Floor, Classic Pentagon, CTS No. 115B, Near Bisleri Factory, Westeren Express HIghway, Village - Vile Parle , Andheri East,</t>
  </si>
  <si>
    <t>agreeemnt - 30.10.24</t>
  </si>
  <si>
    <t>av</t>
  </si>
  <si>
    <t>sd</t>
  </si>
  <si>
    <t>rd</t>
  </si>
  <si>
    <t>ca</t>
  </si>
  <si>
    <t>bua</t>
  </si>
  <si>
    <t>fmv</t>
  </si>
  <si>
    <t>rate on bua</t>
  </si>
  <si>
    <t>08.11.23</t>
  </si>
  <si>
    <t>mca</t>
  </si>
  <si>
    <t>height 9'4"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</si>
</sst>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3" fontId="0" fillId="0" borderId="0" xfId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553718</xdr:colOff>
      <xdr:row>47</xdr:row>
      <xdr:rowOff>163133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C993CF-EBC9-4991-98A3-B1738D418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88118" cy="86594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410823</xdr:colOff>
      <xdr:row>50</xdr:row>
      <xdr:rowOff>134539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AA9DFD-6A7C-493C-B55C-5EDF42073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45223" cy="85165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229823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1B56D7-9BED-420E-B792-C2A3DDA81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64223" cy="8649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48</xdr:row>
      <xdr:rowOff>1203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909527-A019-4320-A207-7C4967BA9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6213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391771</xdr:colOff>
      <xdr:row>52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BAD97D-4268-4D36-AE77-FE8D65464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26171" cy="86784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20244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67D0EE-3B10-446A-8638-C820E3C4E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554644" cy="865943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15</xdr:col>
      <xdr:colOff>572686</xdr:colOff>
      <xdr:row>47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0B6EAD-E816-475C-A002-6CACD1C80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497486" cy="871659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363192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9CB5AB-0A2A-4A4B-B0FF-B8D29742B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97592" cy="864990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41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09E96A-11E8-461D-8903-888FE1B26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78009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I22" sqref="I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4.5703125" customWidth="1"/>
    <col min="10" max="10" width="14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525</v>
      </c>
      <c r="C2" s="4">
        <f>B2*1.2</f>
        <v>630</v>
      </c>
      <c r="D2" s="4">
        <f t="shared" ref="D2:D13" si="2">C2*1.2</f>
        <v>756</v>
      </c>
      <c r="E2" s="5">
        <f t="shared" ref="E2:E13" si="3">R2</f>
        <v>16500000</v>
      </c>
      <c r="F2" s="10">
        <f t="shared" ref="F2:F13" si="4">ROUND((E2/B2),0)</f>
        <v>31429</v>
      </c>
      <c r="G2" s="15">
        <f t="shared" ref="G2:G13" si="5">ROUND((E2/C2),0)</f>
        <v>26190</v>
      </c>
      <c r="H2" s="10">
        <f t="shared" ref="H2:H13" si="6">ROUND((E2/D2),0)</f>
        <v>21825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8" si="8">O2/1.2</f>
        <v>0</v>
      </c>
      <c r="Q2">
        <v>525</v>
      </c>
      <c r="R2" s="2">
        <v>16500000</v>
      </c>
      <c r="S2" s="8"/>
      <c r="T2" s="8"/>
    </row>
    <row r="3" spans="1:21" x14ac:dyDescent="0.25">
      <c r="A3" s="4">
        <f t="shared" si="0"/>
        <v>0</v>
      </c>
      <c r="B3" s="4">
        <f t="shared" si="1"/>
        <v>1445.8333333333335</v>
      </c>
      <c r="C3" s="4">
        <f t="shared" ref="C3:C15" si="9">B3*1.2</f>
        <v>1735.0000000000002</v>
      </c>
      <c r="D3" s="4">
        <f t="shared" si="2"/>
        <v>2082</v>
      </c>
      <c r="E3" s="5">
        <f t="shared" si="3"/>
        <v>33000000</v>
      </c>
      <c r="F3" s="10">
        <f t="shared" si="4"/>
        <v>22824</v>
      </c>
      <c r="G3" s="10">
        <f t="shared" si="5"/>
        <v>19020</v>
      </c>
      <c r="H3" s="10">
        <f t="shared" si="6"/>
        <v>15850</v>
      </c>
      <c r="I3" s="4" t="e">
        <f>#REF!</f>
        <v>#REF!</v>
      </c>
      <c r="J3" s="4">
        <f t="shared" si="7"/>
        <v>0</v>
      </c>
      <c r="O3">
        <v>0</v>
      </c>
      <c r="P3">
        <v>1735</v>
      </c>
      <c r="Q3">
        <f t="shared" ref="Q2:Q8" si="10">P3/1.2</f>
        <v>1445.8333333333335</v>
      </c>
      <c r="R3" s="2">
        <v>33000000</v>
      </c>
      <c r="S3" s="8"/>
      <c r="T3" s="8"/>
    </row>
    <row r="4" spans="1:21" x14ac:dyDescent="0.25">
      <c r="A4" s="4">
        <f t="shared" si="0"/>
        <v>0</v>
      </c>
      <c r="B4" s="4">
        <f t="shared" si="1"/>
        <v>3745</v>
      </c>
      <c r="C4" s="4">
        <f t="shared" si="9"/>
        <v>4494</v>
      </c>
      <c r="D4" s="4">
        <f t="shared" si="2"/>
        <v>5392.8</v>
      </c>
      <c r="E4" s="5">
        <f t="shared" si="3"/>
        <v>200000000</v>
      </c>
      <c r="F4" s="10">
        <f t="shared" si="4"/>
        <v>53405</v>
      </c>
      <c r="G4" s="10">
        <f t="shared" si="5"/>
        <v>44504</v>
      </c>
      <c r="H4" s="10">
        <f t="shared" si="6"/>
        <v>37086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3745</v>
      </c>
      <c r="R4" s="2">
        <v>200000000</v>
      </c>
      <c r="S4" s="8"/>
      <c r="T4" s="8"/>
    </row>
    <row r="5" spans="1:21" x14ac:dyDescent="0.25">
      <c r="A5" s="4">
        <f t="shared" si="0"/>
        <v>0</v>
      </c>
      <c r="B5" s="4">
        <f t="shared" si="1"/>
        <v>760</v>
      </c>
      <c r="C5" s="4">
        <f t="shared" si="9"/>
        <v>912</v>
      </c>
      <c r="D5" s="4">
        <f t="shared" si="2"/>
        <v>1094.3999999999999</v>
      </c>
      <c r="E5" s="5">
        <f t="shared" si="3"/>
        <v>21000000</v>
      </c>
      <c r="F5" s="10">
        <f t="shared" si="4"/>
        <v>27632</v>
      </c>
      <c r="G5" s="15">
        <f t="shared" si="5"/>
        <v>23026</v>
      </c>
      <c r="H5" s="10">
        <f t="shared" si="6"/>
        <v>19189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760</v>
      </c>
      <c r="R5" s="2">
        <v>21000000</v>
      </c>
      <c r="S5" s="8"/>
      <c r="T5" s="8"/>
    </row>
    <row r="6" spans="1:21" x14ac:dyDescent="0.25">
      <c r="A6" s="4">
        <f t="shared" si="0"/>
        <v>0</v>
      </c>
      <c r="B6" s="4">
        <f t="shared" si="1"/>
        <v>380</v>
      </c>
      <c r="C6" s="4">
        <f t="shared" si="9"/>
        <v>456</v>
      </c>
      <c r="D6" s="4">
        <f t="shared" si="2"/>
        <v>547.19999999999993</v>
      </c>
      <c r="E6" s="5">
        <f t="shared" si="3"/>
        <v>14000000</v>
      </c>
      <c r="F6" s="10">
        <f t="shared" si="4"/>
        <v>36842</v>
      </c>
      <c r="G6" s="15">
        <f t="shared" si="5"/>
        <v>30702</v>
      </c>
      <c r="H6" s="10">
        <f t="shared" si="6"/>
        <v>25585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380</v>
      </c>
      <c r="R6" s="2">
        <v>14000000</v>
      </c>
      <c r="S6" s="8"/>
      <c r="T6" s="8"/>
    </row>
    <row r="7" spans="1:21" x14ac:dyDescent="0.25">
      <c r="A7" s="4">
        <f t="shared" si="0"/>
        <v>0</v>
      </c>
      <c r="B7" s="4">
        <f t="shared" si="1"/>
        <v>833.33333333333337</v>
      </c>
      <c r="C7" s="4">
        <f t="shared" si="9"/>
        <v>1000</v>
      </c>
      <c r="D7" s="4">
        <f t="shared" si="2"/>
        <v>1200</v>
      </c>
      <c r="E7" s="5">
        <f t="shared" si="3"/>
        <v>18000000</v>
      </c>
      <c r="F7" s="10">
        <f t="shared" si="4"/>
        <v>21600</v>
      </c>
      <c r="G7" s="10">
        <f t="shared" si="5"/>
        <v>18000</v>
      </c>
      <c r="H7" s="10">
        <f t="shared" si="6"/>
        <v>15000</v>
      </c>
      <c r="I7" s="4" t="e">
        <f>#REF!</f>
        <v>#REF!</v>
      </c>
      <c r="J7" s="4">
        <f t="shared" si="7"/>
        <v>0</v>
      </c>
      <c r="O7">
        <v>1200</v>
      </c>
      <c r="P7">
        <f t="shared" si="8"/>
        <v>1000</v>
      </c>
      <c r="Q7">
        <f t="shared" si="10"/>
        <v>833.33333333333337</v>
      </c>
      <c r="R7" s="2">
        <v>18000000</v>
      </c>
      <c r="S7" s="8"/>
      <c r="T7" s="8"/>
    </row>
    <row r="8" spans="1:21" x14ac:dyDescent="0.25">
      <c r="A8" s="4">
        <f t="shared" si="0"/>
        <v>0</v>
      </c>
      <c r="B8" s="4">
        <f t="shared" si="1"/>
        <v>1701.3888888888889</v>
      </c>
      <c r="C8" s="4">
        <f t="shared" si="9"/>
        <v>2041.6666666666665</v>
      </c>
      <c r="D8" s="4">
        <f t="shared" si="2"/>
        <v>2449.9999999999995</v>
      </c>
      <c r="E8" s="5">
        <f t="shared" si="3"/>
        <v>37500000</v>
      </c>
      <c r="F8" s="10">
        <f t="shared" si="4"/>
        <v>22041</v>
      </c>
      <c r="G8" s="10">
        <f t="shared" si="5"/>
        <v>18367</v>
      </c>
      <c r="H8" s="10">
        <f t="shared" si="6"/>
        <v>15306</v>
      </c>
      <c r="I8" s="4" t="e">
        <f>#REF!</f>
        <v>#REF!</v>
      </c>
      <c r="J8" s="4">
        <f t="shared" si="7"/>
        <v>0</v>
      </c>
      <c r="O8">
        <v>2450</v>
      </c>
      <c r="P8">
        <f t="shared" si="8"/>
        <v>2041.6666666666667</v>
      </c>
      <c r="Q8">
        <f t="shared" si="10"/>
        <v>1701.3888888888889</v>
      </c>
      <c r="R8" s="2">
        <v>37500000</v>
      </c>
      <c r="S8" s="8"/>
      <c r="T8" s="8"/>
    </row>
    <row r="9" spans="1:21" x14ac:dyDescent="0.25">
      <c r="A9" s="4">
        <f t="shared" si="0"/>
        <v>0</v>
      </c>
      <c r="B9" s="4">
        <f t="shared" si="1"/>
        <v>1041.6666666666667</v>
      </c>
      <c r="C9" s="4">
        <f t="shared" si="9"/>
        <v>1250</v>
      </c>
      <c r="D9" s="4">
        <f t="shared" si="2"/>
        <v>1500</v>
      </c>
      <c r="E9" s="5">
        <f t="shared" si="3"/>
        <v>21100000</v>
      </c>
      <c r="F9" s="10">
        <f t="shared" si="4"/>
        <v>20256</v>
      </c>
      <c r="G9" s="10">
        <f t="shared" si="5"/>
        <v>16880</v>
      </c>
      <c r="H9" s="10">
        <f t="shared" si="6"/>
        <v>14067</v>
      </c>
      <c r="I9" s="4" t="e">
        <f>#REF!</f>
        <v>#REF!</v>
      </c>
      <c r="J9" s="4">
        <f t="shared" si="7"/>
        <v>0</v>
      </c>
      <c r="O9">
        <v>0</v>
      </c>
      <c r="P9">
        <v>1250</v>
      </c>
      <c r="Q9">
        <f t="shared" ref="Q9:Q12" si="11">P9/1.2</f>
        <v>1041.6666666666667</v>
      </c>
      <c r="R9" s="2">
        <v>21100000</v>
      </c>
      <c r="S9" s="8"/>
      <c r="T9" s="8"/>
    </row>
    <row r="10" spans="1:21" x14ac:dyDescent="0.25">
      <c r="A10" s="4">
        <f t="shared" si="0"/>
        <v>0</v>
      </c>
      <c r="B10" s="4">
        <f t="shared" si="1"/>
        <v>783.88829999999996</v>
      </c>
      <c r="C10" s="4">
        <f t="shared" si="9"/>
        <v>940.66595999999993</v>
      </c>
      <c r="D10" s="4">
        <f t="shared" si="2"/>
        <v>1128.7991519999998</v>
      </c>
      <c r="E10" s="5">
        <f t="shared" si="3"/>
        <v>27696000</v>
      </c>
      <c r="F10" s="10">
        <f t="shared" si="4"/>
        <v>35332</v>
      </c>
      <c r="G10" s="10">
        <f t="shared" si="5"/>
        <v>29443</v>
      </c>
      <c r="H10" s="10">
        <f t="shared" si="6"/>
        <v>24536</v>
      </c>
      <c r="I10" s="4" t="e">
        <f>#REF!</f>
        <v>#REF!</v>
      </c>
      <c r="J10" s="4">
        <f t="shared" si="7"/>
        <v>1</v>
      </c>
      <c r="O10">
        <v>0</v>
      </c>
      <c r="P10">
        <f>87.39*10.764</f>
        <v>940.66595999999993</v>
      </c>
      <c r="Q10">
        <f t="shared" si="11"/>
        <v>783.88829999999996</v>
      </c>
      <c r="R10" s="2">
        <f>26100000+1566000+30000</f>
        <v>27696000</v>
      </c>
      <c r="S10" s="8">
        <v>1</v>
      </c>
      <c r="T10" s="8" t="s">
        <v>22</v>
      </c>
      <c r="U10">
        <f>Q10/10.764</f>
        <v>72.825000000000003</v>
      </c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ref="P9:P12" si="12">O11/1.2</f>
        <v>0</v>
      </c>
      <c r="Q11">
        <f t="shared" si="11"/>
        <v>0</v>
      </c>
      <c r="R11" s="2">
        <v>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2"/>
        <v>0</v>
      </c>
      <c r="Q12">
        <f t="shared" si="11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7" spans="7:24" x14ac:dyDescent="0.25">
      <c r="H17" t="s">
        <v>13</v>
      </c>
    </row>
    <row r="19" spans="7:24" x14ac:dyDescent="0.25">
      <c r="H19" t="s">
        <v>18</v>
      </c>
      <c r="I19" s="16">
        <v>740</v>
      </c>
      <c r="J19">
        <f>68.74*10.764</f>
        <v>739.91735999999992</v>
      </c>
    </row>
    <row r="20" spans="7:24" x14ac:dyDescent="0.25">
      <c r="H20" t="s">
        <v>19</v>
      </c>
      <c r="I20" s="16">
        <v>888</v>
      </c>
      <c r="J20">
        <f>82.49*10.764</f>
        <v>887.92235999999991</v>
      </c>
      <c r="N20">
        <f>J20/I19</f>
        <v>1.1998950810810809</v>
      </c>
    </row>
    <row r="21" spans="7:24" x14ac:dyDescent="0.25">
      <c r="H21" t="s">
        <v>21</v>
      </c>
      <c r="I21" s="16">
        <v>25000</v>
      </c>
    </row>
    <row r="22" spans="7:24" x14ac:dyDescent="0.25">
      <c r="G22" s="6"/>
      <c r="H22" s="6" t="s">
        <v>20</v>
      </c>
      <c r="I22" s="16">
        <f>I21*I20</f>
        <v>22200000</v>
      </c>
      <c r="O22" t="s">
        <v>23</v>
      </c>
    </row>
    <row r="23" spans="7:24" x14ac:dyDescent="0.25">
      <c r="O23">
        <v>25</v>
      </c>
      <c r="P23">
        <v>20.37</v>
      </c>
      <c r="Q23">
        <f>P23*O23</f>
        <v>509.25</v>
      </c>
    </row>
    <row r="24" spans="7:24" x14ac:dyDescent="0.25">
      <c r="O24">
        <v>4</v>
      </c>
      <c r="P24" s="11">
        <v>1.32</v>
      </c>
      <c r="Q24">
        <f t="shared" ref="Q24:Q28" si="23">P24*O24</f>
        <v>5.28</v>
      </c>
      <c r="R24" s="13"/>
      <c r="T24" s="11"/>
      <c r="U24" s="11"/>
      <c r="V24" s="11"/>
      <c r="W24" s="11"/>
      <c r="X24" s="11"/>
    </row>
    <row r="25" spans="7:24" x14ac:dyDescent="0.25">
      <c r="O25">
        <v>17.16</v>
      </c>
      <c r="P25" s="11">
        <v>9</v>
      </c>
      <c r="Q25">
        <f t="shared" si="23"/>
        <v>154.44</v>
      </c>
      <c r="R25" s="14"/>
      <c r="T25" s="14"/>
      <c r="U25" s="14"/>
      <c r="V25" s="11"/>
      <c r="W25" s="11"/>
      <c r="X25" s="11"/>
    </row>
    <row r="26" spans="7:24" x14ac:dyDescent="0.25">
      <c r="I26" t="s">
        <v>14</v>
      </c>
      <c r="O26">
        <v>1</v>
      </c>
      <c r="P26" s="11">
        <v>1</v>
      </c>
      <c r="Q26">
        <f t="shared" si="23"/>
        <v>1</v>
      </c>
      <c r="R26" s="11"/>
      <c r="T26" s="11"/>
      <c r="U26" s="11"/>
      <c r="V26" s="11"/>
      <c r="W26" s="11"/>
      <c r="X26" s="11"/>
    </row>
    <row r="27" spans="7:24" x14ac:dyDescent="0.25">
      <c r="I27" t="s">
        <v>15</v>
      </c>
      <c r="J27" s="16">
        <v>16666667</v>
      </c>
      <c r="O27">
        <v>4.5999999999999996</v>
      </c>
      <c r="P27" s="11">
        <v>9</v>
      </c>
      <c r="Q27">
        <f t="shared" si="23"/>
        <v>41.4</v>
      </c>
      <c r="R27" s="11"/>
      <c r="T27" s="11"/>
      <c r="U27" s="11"/>
      <c r="V27" s="11"/>
      <c r="W27" s="11"/>
      <c r="X27" s="11"/>
    </row>
    <row r="28" spans="7:24" x14ac:dyDescent="0.25">
      <c r="I28" t="s">
        <v>16</v>
      </c>
      <c r="J28" s="16">
        <v>1191700</v>
      </c>
      <c r="O28">
        <v>3.41</v>
      </c>
      <c r="P28" s="11">
        <v>7.08</v>
      </c>
      <c r="Q28">
        <f t="shared" si="23"/>
        <v>24.142800000000001</v>
      </c>
      <c r="R28" s="12"/>
      <c r="T28" s="12"/>
      <c r="U28" s="12"/>
      <c r="V28" s="11"/>
      <c r="W28" s="11"/>
      <c r="X28" s="11"/>
    </row>
    <row r="29" spans="7:24" x14ac:dyDescent="0.25">
      <c r="I29" t="s">
        <v>17</v>
      </c>
      <c r="J29" s="16">
        <v>30000</v>
      </c>
      <c r="P29" s="11"/>
      <c r="Q29" s="11">
        <f>SUM(Q23:Q28)</f>
        <v>735.51279999999997</v>
      </c>
      <c r="R29" s="11"/>
      <c r="T29" s="11"/>
      <c r="U29" s="11"/>
      <c r="V29" s="11"/>
      <c r="W29" s="11"/>
      <c r="X29" s="11"/>
    </row>
    <row r="30" spans="7:24" x14ac:dyDescent="0.25">
      <c r="J30" s="16">
        <f>SUM(J27:J29)</f>
        <v>17888367</v>
      </c>
      <c r="P30" s="11"/>
      <c r="Q30" s="11" t="s">
        <v>24</v>
      </c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C3" sqref="C3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2025-02-26T09:06:50Z</dcterms:modified>
</cp:coreProperties>
</file>