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Nashik\Project Nashik\SBI\AARADHY CLASSIC Bldg 2\"/>
    </mc:Choice>
  </mc:AlternateContent>
  <xr:revisionPtr revIDLastSave="0" documentId="13_ncr:1_{EB01BA04-CD9F-4CAB-B965-020C6457B9B9}" xr6:coauthVersionLast="47" xr6:coauthVersionMax="47" xr10:uidLastSave="{00000000-0000-0000-0000-000000000000}"/>
  <bookViews>
    <workbookView xWindow="-120" yWindow="-120" windowWidth="29040" windowHeight="15720" tabRatio="903" activeTab="4" xr2:uid="{00000000-000D-0000-FFFF-FFFF00000000}"/>
  </bookViews>
  <sheets>
    <sheet name="A Wing" sheetId="110" r:id="rId1"/>
    <sheet name="B WIng" sheetId="151" r:id="rId2"/>
    <sheet name="C Wing" sheetId="152" r:id="rId3"/>
    <sheet name="TOTAL" sheetId="153" r:id="rId4"/>
    <sheet name="Typical" sheetId="154" r:id="rId5"/>
    <sheet name="IGR_1" sheetId="125" r:id="rId6"/>
    <sheet name="Listing 1" sheetId="133" r:id="rId7"/>
    <sheet name="Listing 2" sheetId="150" r:id="rId8"/>
    <sheet name="Listing 3" sheetId="134" r:id="rId9"/>
    <sheet name="Listing 4" sheetId="135" r:id="rId10"/>
  </sheets>
  <definedNames>
    <definedName name="_xlnm._FilterDatabase" localSheetId="0" hidden="1">'A Wing'!#REF!</definedName>
  </definedNames>
  <calcPr calcId="191029"/>
</workbook>
</file>

<file path=xl/calcChain.xml><?xml version="1.0" encoding="utf-8"?>
<calcChain xmlns="http://schemas.openxmlformats.org/spreadsheetml/2006/main">
  <c r="H18" i="110" l="1"/>
  <c r="O29" i="154"/>
  <c r="O28" i="154"/>
  <c r="O26" i="154"/>
  <c r="O23" i="154"/>
  <c r="O22" i="154"/>
  <c r="O21" i="154"/>
  <c r="O20" i="154"/>
  <c r="O19" i="154"/>
  <c r="O18" i="154"/>
  <c r="O17" i="154"/>
  <c r="O16" i="154"/>
  <c r="O15" i="154"/>
  <c r="O14" i="154"/>
  <c r="O13" i="154"/>
  <c r="O12" i="154"/>
  <c r="O9" i="154"/>
  <c r="O10" i="154"/>
  <c r="O8" i="154"/>
  <c r="I6" i="153"/>
  <c r="H6" i="153"/>
  <c r="F6" i="153"/>
  <c r="D6" i="153"/>
  <c r="E6" i="153"/>
  <c r="F3" i="151"/>
  <c r="H3" i="151"/>
  <c r="I3" i="151" s="1"/>
  <c r="F4" i="151"/>
  <c r="H4" i="151"/>
  <c r="I4" i="151" s="1"/>
  <c r="F5" i="151"/>
  <c r="H5" i="151"/>
  <c r="I5" i="151" s="1"/>
  <c r="F6" i="151"/>
  <c r="H6" i="151"/>
  <c r="I6" i="151" s="1"/>
  <c r="F7" i="151"/>
  <c r="H7" i="151"/>
  <c r="I7" i="151" s="1"/>
  <c r="F8" i="151"/>
  <c r="H8" i="151"/>
  <c r="I8" i="151" s="1"/>
  <c r="F9" i="151"/>
  <c r="H9" i="151"/>
  <c r="I9" i="151" s="1"/>
  <c r="F10" i="151"/>
  <c r="H10" i="151"/>
  <c r="I10" i="151" s="1"/>
  <c r="F11" i="151"/>
  <c r="H11" i="151"/>
  <c r="I11" i="151" s="1"/>
  <c r="F12" i="151"/>
  <c r="H12" i="151"/>
  <c r="I12" i="151" s="1"/>
  <c r="F13" i="151"/>
  <c r="H13" i="151"/>
  <c r="I13" i="151" s="1"/>
  <c r="F14" i="151"/>
  <c r="H14" i="151"/>
  <c r="I14" i="151" s="1"/>
  <c r="F15" i="151"/>
  <c r="H15" i="151"/>
  <c r="I15" i="151" s="1"/>
  <c r="F16" i="151"/>
  <c r="H16" i="151"/>
  <c r="I16" i="151" s="1"/>
  <c r="F17" i="151"/>
  <c r="H17" i="151"/>
  <c r="I17" i="151" s="1"/>
  <c r="F18" i="151"/>
  <c r="H18" i="151"/>
  <c r="I18" i="151" s="1"/>
  <c r="F19" i="151"/>
  <c r="H19" i="151"/>
  <c r="I19" i="151" s="1"/>
  <c r="F20" i="151"/>
  <c r="H20" i="151"/>
  <c r="I20" i="151" s="1"/>
  <c r="F21" i="151"/>
  <c r="H21" i="151"/>
  <c r="I21" i="151" s="1"/>
  <c r="F22" i="151"/>
  <c r="H22" i="151"/>
  <c r="I22" i="151" s="1"/>
  <c r="F23" i="151"/>
  <c r="H23" i="151"/>
  <c r="I23" i="151" s="1"/>
  <c r="F24" i="151"/>
  <c r="H24" i="151"/>
  <c r="J24" i="151" s="1"/>
  <c r="F25" i="151"/>
  <c r="H25" i="151"/>
  <c r="I25" i="151" s="1"/>
  <c r="F26" i="151"/>
  <c r="H26" i="151"/>
  <c r="I26" i="151" s="1"/>
  <c r="F27" i="151"/>
  <c r="H27" i="151"/>
  <c r="I27" i="151" s="1"/>
  <c r="H2" i="151"/>
  <c r="F2" i="151"/>
  <c r="E18" i="152"/>
  <c r="H17" i="152"/>
  <c r="J17" i="152" s="1"/>
  <c r="F17" i="152"/>
  <c r="H16" i="152"/>
  <c r="K16" i="152" s="1"/>
  <c r="F16" i="152"/>
  <c r="H15" i="152"/>
  <c r="J15" i="152" s="1"/>
  <c r="F15" i="152"/>
  <c r="H14" i="152"/>
  <c r="K14" i="152" s="1"/>
  <c r="F14" i="152"/>
  <c r="H13" i="152"/>
  <c r="J13" i="152" s="1"/>
  <c r="F13" i="152"/>
  <c r="H12" i="152"/>
  <c r="K12" i="152" s="1"/>
  <c r="F12" i="152"/>
  <c r="H11" i="152"/>
  <c r="J11" i="152" s="1"/>
  <c r="F11" i="152"/>
  <c r="H10" i="152"/>
  <c r="K10" i="152" s="1"/>
  <c r="F10" i="152"/>
  <c r="H9" i="152"/>
  <c r="J9" i="152" s="1"/>
  <c r="F9" i="152"/>
  <c r="H8" i="152"/>
  <c r="K8" i="152" s="1"/>
  <c r="F8" i="152"/>
  <c r="H7" i="152"/>
  <c r="J7" i="152" s="1"/>
  <c r="F7" i="152"/>
  <c r="H6" i="152"/>
  <c r="K6" i="152" s="1"/>
  <c r="F6" i="152"/>
  <c r="H5" i="152"/>
  <c r="J5" i="152" s="1"/>
  <c r="F5" i="152"/>
  <c r="H4" i="152"/>
  <c r="K4" i="152" s="1"/>
  <c r="F4" i="152"/>
  <c r="H3" i="152"/>
  <c r="J3" i="152" s="1"/>
  <c r="F3" i="152"/>
  <c r="F18" i="152" s="1"/>
  <c r="H2" i="152"/>
  <c r="F2" i="152"/>
  <c r="F3" i="110"/>
  <c r="H3" i="110"/>
  <c r="F4" i="110"/>
  <c r="H4" i="110"/>
  <c r="F5" i="110"/>
  <c r="H5" i="110"/>
  <c r="F6" i="110"/>
  <c r="H6" i="110"/>
  <c r="F7" i="110"/>
  <c r="H7" i="110"/>
  <c r="F8" i="110"/>
  <c r="H8" i="110"/>
  <c r="F9" i="110"/>
  <c r="H9" i="110"/>
  <c r="F10" i="110"/>
  <c r="H10" i="110"/>
  <c r="F11" i="110"/>
  <c r="H11" i="110"/>
  <c r="F12" i="110"/>
  <c r="H12" i="110"/>
  <c r="F13" i="110"/>
  <c r="H13" i="110"/>
  <c r="F14" i="110"/>
  <c r="H14" i="110"/>
  <c r="F15" i="110"/>
  <c r="H15" i="110"/>
  <c r="F16" i="110"/>
  <c r="H16" i="110"/>
  <c r="F17" i="110"/>
  <c r="H17" i="110"/>
  <c r="H2" i="110"/>
  <c r="F2" i="110"/>
  <c r="J3" i="151" l="1"/>
  <c r="J15" i="151"/>
  <c r="J7" i="151"/>
  <c r="J23" i="151"/>
  <c r="J17" i="151"/>
  <c r="J19" i="151"/>
  <c r="J11" i="151"/>
  <c r="J9" i="151"/>
  <c r="H18" i="152"/>
  <c r="H20" i="152" s="1"/>
  <c r="H22" i="152" s="1"/>
  <c r="J26" i="151"/>
  <c r="J21" i="151"/>
  <c r="J13" i="151"/>
  <c r="J5" i="151"/>
  <c r="K23" i="151"/>
  <c r="K19" i="151"/>
  <c r="K15" i="151"/>
  <c r="K11" i="151"/>
  <c r="K7" i="151"/>
  <c r="K3" i="151"/>
  <c r="K3" i="152"/>
  <c r="K5" i="152"/>
  <c r="K7" i="152"/>
  <c r="K9" i="152"/>
  <c r="K11" i="152"/>
  <c r="K13" i="152"/>
  <c r="K15" i="152"/>
  <c r="K17" i="152"/>
  <c r="I3" i="152"/>
  <c r="I5" i="152"/>
  <c r="I7" i="152"/>
  <c r="I9" i="152"/>
  <c r="I11" i="152"/>
  <c r="I13" i="152"/>
  <c r="I15" i="152"/>
  <c r="I17" i="152"/>
  <c r="H21" i="152"/>
  <c r="J27" i="151"/>
  <c r="J25" i="151"/>
  <c r="K21" i="151"/>
  <c r="K17" i="151"/>
  <c r="K13" i="151"/>
  <c r="K9" i="151"/>
  <c r="K5" i="151"/>
  <c r="K27" i="151"/>
  <c r="K25" i="151"/>
  <c r="J22" i="151"/>
  <c r="J20" i="151"/>
  <c r="J18" i="151"/>
  <c r="J16" i="151"/>
  <c r="J14" i="151"/>
  <c r="J12" i="151"/>
  <c r="J10" i="151"/>
  <c r="J8" i="151"/>
  <c r="J6" i="151"/>
  <c r="J4" i="151"/>
  <c r="K26" i="151"/>
  <c r="K24" i="151"/>
  <c r="I24" i="151"/>
  <c r="K22" i="151"/>
  <c r="K20" i="151"/>
  <c r="K18" i="151"/>
  <c r="K16" i="151"/>
  <c r="K14" i="151"/>
  <c r="K12" i="151"/>
  <c r="K10" i="151"/>
  <c r="K8" i="151"/>
  <c r="K6" i="151"/>
  <c r="K4" i="151"/>
  <c r="J2" i="152"/>
  <c r="J4" i="152"/>
  <c r="J6" i="152"/>
  <c r="J8" i="152"/>
  <c r="J10" i="152"/>
  <c r="J12" i="152"/>
  <c r="J14" i="152"/>
  <c r="J16" i="152"/>
  <c r="I2" i="152"/>
  <c r="K2" i="152"/>
  <c r="I4" i="152"/>
  <c r="I6" i="152"/>
  <c r="I8" i="152"/>
  <c r="I10" i="152"/>
  <c r="I12" i="152"/>
  <c r="I14" i="152"/>
  <c r="I16" i="152"/>
  <c r="K5" i="135"/>
  <c r="K4" i="134"/>
  <c r="K5" i="150"/>
  <c r="K5" i="133"/>
  <c r="E28" i="151"/>
  <c r="F28" i="151"/>
  <c r="I18" i="152" l="1"/>
  <c r="J18" i="152"/>
  <c r="J2" i="151"/>
  <c r="K2" i="151"/>
  <c r="I2" i="151"/>
  <c r="J28" i="151" l="1"/>
  <c r="H28" i="151"/>
  <c r="H30" i="151" s="1"/>
  <c r="H32" i="151" l="1"/>
  <c r="H31" i="151"/>
  <c r="I28" i="151"/>
  <c r="E18" i="110" l="1"/>
  <c r="I16" i="110" l="1"/>
  <c r="J16" i="110"/>
  <c r="K16" i="110"/>
  <c r="J14" i="110"/>
  <c r="I14" i="110"/>
  <c r="K14" i="110"/>
  <c r="J4" i="110"/>
  <c r="I4" i="110"/>
  <c r="K4" i="110"/>
  <c r="I15" i="110"/>
  <c r="J15" i="110"/>
  <c r="K15" i="110"/>
  <c r="J3" i="110" l="1"/>
  <c r="I3" i="110"/>
  <c r="K3" i="110"/>
  <c r="F18" i="110"/>
  <c r="I2" i="110" l="1"/>
  <c r="K2" i="110"/>
  <c r="J2" i="110"/>
  <c r="K5" i="110" l="1"/>
  <c r="J5" i="110"/>
  <c r="I5" i="110"/>
  <c r="K6" i="110" l="1"/>
  <c r="I6" i="110"/>
  <c r="J6" i="110"/>
  <c r="K7" i="110" l="1"/>
  <c r="J7" i="110"/>
  <c r="I7" i="110"/>
  <c r="K8" i="110" l="1"/>
  <c r="I8" i="110"/>
  <c r="J8" i="110"/>
  <c r="K9" i="110" l="1"/>
  <c r="J9" i="110"/>
  <c r="I9" i="110"/>
  <c r="K13" i="110" l="1"/>
  <c r="K10" i="110"/>
  <c r="I10" i="110"/>
  <c r="J10" i="110"/>
  <c r="J13" i="110" l="1"/>
  <c r="I13" i="110"/>
  <c r="K11" i="110"/>
  <c r="J11" i="110"/>
  <c r="I11" i="110"/>
  <c r="K12" i="110" l="1"/>
  <c r="I12" i="110"/>
  <c r="J12" i="110"/>
  <c r="J17" i="110" l="1"/>
  <c r="K17" i="110"/>
  <c r="I17" i="110"/>
  <c r="H20" i="110" l="1"/>
  <c r="J18" i="110"/>
  <c r="H21" i="110" l="1"/>
  <c r="H22" i="110"/>
  <c r="I18" i="110"/>
</calcChain>
</file>

<file path=xl/sharedStrings.xml><?xml version="1.0" encoding="utf-8"?>
<sst xmlns="http://schemas.openxmlformats.org/spreadsheetml/2006/main" count="178" uniqueCount="91">
  <si>
    <t>Sr. No.</t>
  </si>
  <si>
    <t>Floor No.</t>
  </si>
  <si>
    <t>Total</t>
  </si>
  <si>
    <t xml:space="preserve">  Flat No.</t>
  </si>
  <si>
    <t>Comp.</t>
  </si>
  <si>
    <t xml:space="preserve">As per RERA Carpet Area in 
Sq. Ft. 
</t>
  </si>
  <si>
    <r>
      <t xml:space="preserve">Fair Market Value                        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  <scheme val="minor"/>
      </rPr>
      <t xml:space="preserve">
</t>
    </r>
  </si>
  <si>
    <r>
      <t xml:space="preserve">Realizable Value                             in </t>
    </r>
    <r>
      <rPr>
        <b/>
        <sz val="7"/>
        <color theme="1"/>
        <rFont val="Rupee Foradian"/>
        <family val="2"/>
      </rPr>
      <t>`</t>
    </r>
  </si>
  <si>
    <r>
      <t xml:space="preserve">Distress Sale Value                         in </t>
    </r>
    <r>
      <rPr>
        <b/>
        <sz val="7"/>
        <color theme="1"/>
        <rFont val="Rupee Foradian"/>
        <family val="2"/>
      </rPr>
      <t>`</t>
    </r>
  </si>
  <si>
    <r>
      <t xml:space="preserve">Expected Rent per month                in </t>
    </r>
    <r>
      <rPr>
        <b/>
        <sz val="7"/>
        <color theme="1"/>
        <rFont val="Rupee Foradian"/>
        <family val="2"/>
      </rPr>
      <t>`</t>
    </r>
  </si>
  <si>
    <r>
      <t xml:space="preserve">  Carpet Rate per 
Sq. ft. on Total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</si>
  <si>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t xml:space="preserve">Built up Area in 
Sq. Ft. ( 10% ) 
</t>
  </si>
  <si>
    <t>3BHK</t>
  </si>
  <si>
    <t>FMV</t>
  </si>
  <si>
    <t>RV</t>
  </si>
  <si>
    <t>DV</t>
  </si>
  <si>
    <t>A-1</t>
  </si>
  <si>
    <t>A-2</t>
  </si>
  <si>
    <t>A-3</t>
  </si>
  <si>
    <t>A-4</t>
  </si>
  <si>
    <t>A-5</t>
  </si>
  <si>
    <t>A-6</t>
  </si>
  <si>
    <t>A-7</t>
  </si>
  <si>
    <t>A-8</t>
  </si>
  <si>
    <t>A-9</t>
  </si>
  <si>
    <t>A-10</t>
  </si>
  <si>
    <t>A-11</t>
  </si>
  <si>
    <t>A-12</t>
  </si>
  <si>
    <t>A-13</t>
  </si>
  <si>
    <t>A-14</t>
  </si>
  <si>
    <t>A-15</t>
  </si>
  <si>
    <t>A-16</t>
  </si>
  <si>
    <t>B-1</t>
  </si>
  <si>
    <t>B-2</t>
  </si>
  <si>
    <t>B-3</t>
  </si>
  <si>
    <t>B-4</t>
  </si>
  <si>
    <t>B-5</t>
  </si>
  <si>
    <t>B-6</t>
  </si>
  <si>
    <t>B-7</t>
  </si>
  <si>
    <t>B-8</t>
  </si>
  <si>
    <t>B-9</t>
  </si>
  <si>
    <t>B-10</t>
  </si>
  <si>
    <t>B-11</t>
  </si>
  <si>
    <t>B-12</t>
  </si>
  <si>
    <t>B-13</t>
  </si>
  <si>
    <t>B-14</t>
  </si>
  <si>
    <t>B-15</t>
  </si>
  <si>
    <t>B-16</t>
  </si>
  <si>
    <t>B-17</t>
  </si>
  <si>
    <t>B-18</t>
  </si>
  <si>
    <t>B-19</t>
  </si>
  <si>
    <t>B-20</t>
  </si>
  <si>
    <t>B-21</t>
  </si>
  <si>
    <t>B-22</t>
  </si>
  <si>
    <t>B-23</t>
  </si>
  <si>
    <t>B-24</t>
  </si>
  <si>
    <t>B-25</t>
  </si>
  <si>
    <t>B-26</t>
  </si>
  <si>
    <t>C-1</t>
  </si>
  <si>
    <t>C-2</t>
  </si>
  <si>
    <t>C-3</t>
  </si>
  <si>
    <t>C-4</t>
  </si>
  <si>
    <t>C-5</t>
  </si>
  <si>
    <t>C-6</t>
  </si>
  <si>
    <t>C-7</t>
  </si>
  <si>
    <t>C-8</t>
  </si>
  <si>
    <t>C-9</t>
  </si>
  <si>
    <t>C-10</t>
  </si>
  <si>
    <t>C-11</t>
  </si>
  <si>
    <t>C-12</t>
  </si>
  <si>
    <t>C-13</t>
  </si>
  <si>
    <t>C-14</t>
  </si>
  <si>
    <t>C-15</t>
  </si>
  <si>
    <t>C-16</t>
  </si>
  <si>
    <t>Flat No.</t>
  </si>
  <si>
    <t>1BHK</t>
  </si>
  <si>
    <t>A WING</t>
  </si>
  <si>
    <t>B WING</t>
  </si>
  <si>
    <t>C WING</t>
  </si>
  <si>
    <t xml:space="preserve">RV </t>
  </si>
  <si>
    <t>TOTAL</t>
  </si>
  <si>
    <t>Built up</t>
  </si>
  <si>
    <t>Carpet Area</t>
  </si>
  <si>
    <t>A-wing</t>
  </si>
  <si>
    <t>A- Wing</t>
  </si>
  <si>
    <t>B - Wing</t>
  </si>
  <si>
    <t>1 to 26</t>
  </si>
  <si>
    <t>C- Wing</t>
  </si>
  <si>
    <t>2,7,12</t>
  </si>
  <si>
    <t>C-wing</t>
  </si>
  <si>
    <t>1,3,5,6,8-11, 13-16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</si>
</sst>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sz val="7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44">
    <xf numFmtId="0" fontId="0" fillId="0" borderId="0" xfId="0"/>
    <xf numFmtId="1" fontId="0" fillId="0" borderId="0" xfId="0" applyNumberFormat="1"/>
    <xf numFmtId="43" fontId="0" fillId="0" borderId="0" xfId="0" applyNumberFormat="1"/>
    <xf numFmtId="43" fontId="1" fillId="0" borderId="0" xfId="3" applyFont="1"/>
    <xf numFmtId="43" fontId="1" fillId="0" borderId="0" xfId="0" applyNumberFormat="1" applyFont="1"/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/>
    </xf>
    <xf numFmtId="0" fontId="6" fillId="0" borderId="4" xfId="0" applyFont="1" applyBorder="1" applyAlignment="1">
      <alignment horizontal="center"/>
    </xf>
    <xf numFmtId="1" fontId="4" fillId="0" borderId="3" xfId="2" applyNumberFormat="1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0" fillId="2" borderId="0" xfId="0" applyFill="1"/>
    <xf numFmtId="1" fontId="6" fillId="0" borderId="1" xfId="0" applyNumberFormat="1" applyFont="1" applyBorder="1" applyAlignment="1">
      <alignment horizontal="center"/>
    </xf>
    <xf numFmtId="1" fontId="7" fillId="0" borderId="3" xfId="0" applyNumberFormat="1" applyFont="1" applyBorder="1" applyAlignment="1">
      <alignment horizontal="center"/>
    </xf>
    <xf numFmtId="1" fontId="6" fillId="0" borderId="1" xfId="0" applyNumberFormat="1" applyFont="1" applyBorder="1" applyAlignment="1">
      <alignment horizontal="center" vertical="center" wrapText="1"/>
    </xf>
    <xf numFmtId="1" fontId="6" fillId="0" borderId="1" xfId="2" applyNumberFormat="1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1" fontId="6" fillId="0" borderId="7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1" fontId="2" fillId="0" borderId="0" xfId="0" applyNumberFormat="1" applyFont="1" applyAlignment="1">
      <alignment horizontal="center"/>
    </xf>
    <xf numFmtId="0" fontId="5" fillId="0" borderId="1" xfId="0" applyFont="1" applyBorder="1" applyAlignment="1">
      <alignment vertical="center" wrapText="1"/>
    </xf>
    <xf numFmtId="43" fontId="6" fillId="0" borderId="1" xfId="3" applyFont="1" applyFill="1" applyBorder="1" applyAlignment="1">
      <alignment vertical="center" wrapText="1"/>
    </xf>
    <xf numFmtId="43" fontId="7" fillId="0" borderId="3" xfId="3" applyFont="1" applyFill="1" applyBorder="1" applyAlignment="1">
      <alignment vertical="center" wrapText="1"/>
    </xf>
    <xf numFmtId="43" fontId="7" fillId="0" borderId="1" xfId="3" applyFont="1" applyFill="1" applyBorder="1" applyAlignment="1">
      <alignment vertical="center" wrapText="1"/>
    </xf>
    <xf numFmtId="43" fontId="0" fillId="0" borderId="0" xfId="3" applyFont="1" applyFill="1" applyAlignment="1"/>
    <xf numFmtId="0" fontId="3" fillId="0" borderId="0" xfId="0" applyFont="1"/>
    <xf numFmtId="43" fontId="3" fillId="0" borderId="0" xfId="0" applyNumberFormat="1" applyFont="1"/>
    <xf numFmtId="43" fontId="3" fillId="0" borderId="0" xfId="3" applyFont="1" applyFill="1" applyBorder="1" applyAlignment="1">
      <alignment vertical="center" wrapText="1"/>
    </xf>
    <xf numFmtId="0" fontId="3" fillId="0" borderId="1" xfId="0" applyFont="1" applyBorder="1"/>
    <xf numFmtId="0" fontId="0" fillId="3" borderId="0" xfId="0" applyFill="1"/>
    <xf numFmtId="43" fontId="0" fillId="3" borderId="0" xfId="3" applyFont="1" applyFill="1"/>
    <xf numFmtId="0" fontId="2" fillId="0" borderId="0" xfId="0" applyFont="1"/>
    <xf numFmtId="0" fontId="0" fillId="0" borderId="1" xfId="0" applyBorder="1"/>
    <xf numFmtId="0" fontId="2" fillId="0" borderId="1" xfId="0" applyFont="1" applyBorder="1"/>
    <xf numFmtId="0" fontId="10" fillId="3" borderId="1" xfId="0" applyFont="1" applyFill="1" applyBorder="1"/>
    <xf numFmtId="43" fontId="10" fillId="3" borderId="1" xfId="0" applyNumberFormat="1" applyFont="1" applyFill="1" applyBorder="1"/>
    <xf numFmtId="0" fontId="0" fillId="0" borderId="8" xfId="0" applyBorder="1"/>
    <xf numFmtId="1" fontId="6" fillId="0" borderId="3" xfId="0" applyNumberFormat="1" applyFont="1" applyBorder="1" applyAlignment="1">
      <alignment horizontal="center"/>
    </xf>
    <xf numFmtId="1" fontId="2" fillId="0" borderId="0" xfId="0" applyNumberFormat="1" applyFont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</cellXfs>
  <cellStyles count="4">
    <cellStyle name="Comma" xfId="3" builtinId="3"/>
    <cellStyle name="Comma 2" xfId="1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10</xdr:col>
      <xdr:colOff>209551</xdr:colOff>
      <xdr:row>30</xdr:row>
      <xdr:rowOff>86535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0E5F8CE-54EF-12B0-42B8-2B7F3E26B9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6305550" cy="58015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542136</xdr:colOff>
      <xdr:row>30</xdr:row>
      <xdr:rowOff>151667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314286" cy="586666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9</xdr:col>
      <xdr:colOff>242520</xdr:colOff>
      <xdr:row>16</xdr:row>
      <xdr:rowOff>180975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715732" cy="32289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9</xdr:col>
      <xdr:colOff>247649</xdr:colOff>
      <xdr:row>16</xdr:row>
      <xdr:rowOff>180975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720861" cy="32289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9</xdr:col>
      <xdr:colOff>247650</xdr:colOff>
      <xdr:row>15</xdr:row>
      <xdr:rowOff>104775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693709" cy="29622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9</xdr:col>
      <xdr:colOff>238124</xdr:colOff>
      <xdr:row>17</xdr:row>
      <xdr:rowOff>47625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711336" cy="32861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5"/>
  <sheetViews>
    <sheetView topLeftCell="A10" zoomScale="175" zoomScaleNormal="175" workbookViewId="0">
      <selection activeCell="J18" sqref="J18"/>
    </sheetView>
  </sheetViews>
  <sheetFormatPr defaultRowHeight="15" x14ac:dyDescent="0.25"/>
  <cols>
    <col min="1" max="1" width="4.7109375" style="13" customWidth="1"/>
    <col min="2" max="2" width="9.5703125" customWidth="1"/>
    <col min="3" max="3" width="7.140625" customWidth="1"/>
    <col min="4" max="4" width="9" customWidth="1"/>
    <col min="5" max="5" width="11.28515625" customWidth="1"/>
    <col min="6" max="6" width="11.7109375" customWidth="1"/>
    <col min="7" max="7" width="11.42578125" customWidth="1"/>
    <col min="8" max="8" width="17.28515625" customWidth="1"/>
    <col min="9" max="9" width="14" customWidth="1"/>
    <col min="10" max="10" width="15.140625" customWidth="1"/>
    <col min="11" max="11" width="8.42578125" style="18" customWidth="1"/>
    <col min="13" max="13" width="15.140625" bestFit="1" customWidth="1"/>
    <col min="14" max="14" width="15.28515625" customWidth="1"/>
    <col min="15" max="15" width="10.85546875" customWidth="1"/>
  </cols>
  <sheetData>
    <row r="1" spans="1:15" ht="49.5" customHeight="1" x14ac:dyDescent="0.25">
      <c r="A1" s="5" t="s">
        <v>0</v>
      </c>
      <c r="B1" s="6" t="s">
        <v>74</v>
      </c>
      <c r="C1" s="6" t="s">
        <v>1</v>
      </c>
      <c r="D1" s="6" t="s">
        <v>4</v>
      </c>
      <c r="E1" s="7" t="s">
        <v>5</v>
      </c>
      <c r="F1" s="6" t="s">
        <v>11</v>
      </c>
      <c r="G1" s="6" t="s">
        <v>10</v>
      </c>
      <c r="H1" s="23" t="s">
        <v>6</v>
      </c>
      <c r="I1" s="23" t="s">
        <v>7</v>
      </c>
      <c r="J1" s="23" t="s">
        <v>8</v>
      </c>
      <c r="K1" s="6" t="s">
        <v>9</v>
      </c>
    </row>
    <row r="2" spans="1:15" x14ac:dyDescent="0.25">
      <c r="A2" s="8">
        <v>1</v>
      </c>
      <c r="B2" s="12" t="s">
        <v>16</v>
      </c>
      <c r="C2" s="9">
        <v>1</v>
      </c>
      <c r="D2" s="11" t="s">
        <v>75</v>
      </c>
      <c r="E2" s="11">
        <v>706</v>
      </c>
      <c r="F2" s="14">
        <f>E2*1.1</f>
        <v>776.6</v>
      </c>
      <c r="G2" s="16">
        <v>6400</v>
      </c>
      <c r="H2" s="24">
        <f>E2*G2</f>
        <v>4518400</v>
      </c>
      <c r="I2" s="24">
        <f t="shared" ref="I2:I5" si="0">H2*0.95</f>
        <v>4292480</v>
      </c>
      <c r="J2" s="24">
        <f t="shared" ref="J2:J5" si="1">H2*0.8</f>
        <v>3614720</v>
      </c>
      <c r="K2" s="17">
        <f t="shared" ref="K2:K5" si="2">MROUND((H2*0.025/12),500)</f>
        <v>9500</v>
      </c>
      <c r="M2" s="1"/>
      <c r="N2" s="2"/>
      <c r="O2" s="2"/>
    </row>
    <row r="3" spans="1:15" x14ac:dyDescent="0.25">
      <c r="A3" s="8">
        <v>2</v>
      </c>
      <c r="B3" s="12" t="s">
        <v>17</v>
      </c>
      <c r="C3" s="9">
        <v>2</v>
      </c>
      <c r="D3" s="11" t="s">
        <v>12</v>
      </c>
      <c r="E3" s="11">
        <v>745</v>
      </c>
      <c r="F3" s="14">
        <f t="shared" ref="F3:F17" si="3">E3*1.1</f>
        <v>819.50000000000011</v>
      </c>
      <c r="G3" s="16">
        <v>6400</v>
      </c>
      <c r="H3" s="24">
        <f t="shared" ref="H3:H17" si="4">E3*G3</f>
        <v>4768000</v>
      </c>
      <c r="I3" s="24">
        <f t="shared" si="0"/>
        <v>4529600</v>
      </c>
      <c r="J3" s="24">
        <f t="shared" si="1"/>
        <v>3814400</v>
      </c>
      <c r="K3" s="17">
        <f t="shared" si="2"/>
        <v>10000</v>
      </c>
      <c r="M3" s="2"/>
      <c r="N3" s="2"/>
    </row>
    <row r="4" spans="1:15" x14ac:dyDescent="0.25">
      <c r="A4" s="8">
        <v>3</v>
      </c>
      <c r="B4" s="12" t="s">
        <v>18</v>
      </c>
      <c r="C4" s="9">
        <v>2</v>
      </c>
      <c r="D4" s="11" t="s">
        <v>75</v>
      </c>
      <c r="E4" s="11">
        <v>706</v>
      </c>
      <c r="F4" s="14">
        <f t="shared" si="3"/>
        <v>776.6</v>
      </c>
      <c r="G4" s="16">
        <v>6400</v>
      </c>
      <c r="H4" s="24">
        <f t="shared" si="4"/>
        <v>4518400</v>
      </c>
      <c r="I4" s="24">
        <f t="shared" si="0"/>
        <v>4292480</v>
      </c>
      <c r="J4" s="24">
        <f t="shared" si="1"/>
        <v>3614720</v>
      </c>
      <c r="K4" s="17">
        <f t="shared" si="2"/>
        <v>9500</v>
      </c>
      <c r="M4" s="2"/>
      <c r="N4" s="2"/>
    </row>
    <row r="5" spans="1:15" x14ac:dyDescent="0.25">
      <c r="A5" s="8">
        <v>4</v>
      </c>
      <c r="B5" s="12" t="s">
        <v>19</v>
      </c>
      <c r="C5" s="9">
        <v>2</v>
      </c>
      <c r="D5" s="11" t="s">
        <v>75</v>
      </c>
      <c r="E5" s="11">
        <v>706</v>
      </c>
      <c r="F5" s="14">
        <f t="shared" si="3"/>
        <v>776.6</v>
      </c>
      <c r="G5" s="16">
        <v>6400</v>
      </c>
      <c r="H5" s="24">
        <f t="shared" si="4"/>
        <v>4518400</v>
      </c>
      <c r="I5" s="24">
        <f t="shared" si="0"/>
        <v>4292480</v>
      </c>
      <c r="J5" s="24">
        <f t="shared" si="1"/>
        <v>3614720</v>
      </c>
      <c r="K5" s="17">
        <f t="shared" si="2"/>
        <v>9500</v>
      </c>
      <c r="M5" s="2"/>
      <c r="N5" s="2"/>
    </row>
    <row r="6" spans="1:15" x14ac:dyDescent="0.25">
      <c r="A6" s="8">
        <v>5</v>
      </c>
      <c r="B6" s="12" t="s">
        <v>20</v>
      </c>
      <c r="C6" s="9">
        <v>3</v>
      </c>
      <c r="D6" s="11" t="s">
        <v>75</v>
      </c>
      <c r="E6" s="11">
        <v>706</v>
      </c>
      <c r="F6" s="14">
        <f t="shared" si="3"/>
        <v>776.6</v>
      </c>
      <c r="G6" s="16">
        <v>6400</v>
      </c>
      <c r="H6" s="24">
        <f t="shared" si="4"/>
        <v>4518400</v>
      </c>
      <c r="I6" s="24">
        <f t="shared" ref="I6:I17" si="5">H6*0.95</f>
        <v>4292480</v>
      </c>
      <c r="J6" s="24">
        <f t="shared" ref="J6:J17" si="6">H6*0.8</f>
        <v>3614720</v>
      </c>
      <c r="K6" s="17">
        <f t="shared" ref="K6:K17" si="7">MROUND((H6*0.025/12),500)</f>
        <v>9500</v>
      </c>
      <c r="M6" s="2"/>
      <c r="N6" s="2"/>
    </row>
    <row r="7" spans="1:15" x14ac:dyDescent="0.25">
      <c r="A7" s="8">
        <v>6</v>
      </c>
      <c r="B7" s="12" t="s">
        <v>21</v>
      </c>
      <c r="C7" s="9">
        <v>3</v>
      </c>
      <c r="D7" s="11" t="s">
        <v>75</v>
      </c>
      <c r="E7" s="11">
        <v>706</v>
      </c>
      <c r="F7" s="14">
        <f t="shared" si="3"/>
        <v>776.6</v>
      </c>
      <c r="G7" s="16">
        <v>6400</v>
      </c>
      <c r="H7" s="24">
        <f t="shared" si="4"/>
        <v>4518400</v>
      </c>
      <c r="I7" s="24">
        <f t="shared" si="5"/>
        <v>4292480</v>
      </c>
      <c r="J7" s="24">
        <f t="shared" si="6"/>
        <v>3614720</v>
      </c>
      <c r="K7" s="17">
        <f t="shared" si="7"/>
        <v>9500</v>
      </c>
      <c r="M7" s="2"/>
      <c r="N7" s="2"/>
    </row>
    <row r="8" spans="1:15" x14ac:dyDescent="0.25">
      <c r="A8" s="8">
        <v>7</v>
      </c>
      <c r="B8" s="12" t="s">
        <v>22</v>
      </c>
      <c r="C8" s="9">
        <v>4</v>
      </c>
      <c r="D8" s="11" t="s">
        <v>12</v>
      </c>
      <c r="E8" s="11">
        <v>745</v>
      </c>
      <c r="F8" s="14">
        <f t="shared" si="3"/>
        <v>819.50000000000011</v>
      </c>
      <c r="G8" s="16">
        <v>6400</v>
      </c>
      <c r="H8" s="24">
        <f t="shared" si="4"/>
        <v>4768000</v>
      </c>
      <c r="I8" s="24">
        <f t="shared" si="5"/>
        <v>4529600</v>
      </c>
      <c r="J8" s="24">
        <f t="shared" si="6"/>
        <v>3814400</v>
      </c>
      <c r="K8" s="17">
        <f t="shared" si="7"/>
        <v>10000</v>
      </c>
      <c r="M8" s="2"/>
      <c r="N8" s="2"/>
    </row>
    <row r="9" spans="1:15" x14ac:dyDescent="0.25">
      <c r="A9" s="8">
        <v>8</v>
      </c>
      <c r="B9" s="12" t="s">
        <v>23</v>
      </c>
      <c r="C9" s="9">
        <v>4</v>
      </c>
      <c r="D9" s="11" t="s">
        <v>75</v>
      </c>
      <c r="E9" s="11">
        <v>706</v>
      </c>
      <c r="F9" s="14">
        <f t="shared" si="3"/>
        <v>776.6</v>
      </c>
      <c r="G9" s="16">
        <v>6400</v>
      </c>
      <c r="H9" s="24">
        <f t="shared" si="4"/>
        <v>4518400</v>
      </c>
      <c r="I9" s="24">
        <f t="shared" si="5"/>
        <v>4292480</v>
      </c>
      <c r="J9" s="24">
        <f t="shared" si="6"/>
        <v>3614720</v>
      </c>
      <c r="K9" s="17">
        <f t="shared" si="7"/>
        <v>9500</v>
      </c>
      <c r="M9" s="2"/>
      <c r="N9" s="2"/>
    </row>
    <row r="10" spans="1:15" x14ac:dyDescent="0.25">
      <c r="A10" s="8">
        <v>9</v>
      </c>
      <c r="B10" s="12" t="s">
        <v>24</v>
      </c>
      <c r="C10" s="9">
        <v>4</v>
      </c>
      <c r="D10" s="11" t="s">
        <v>75</v>
      </c>
      <c r="E10" s="11">
        <v>706</v>
      </c>
      <c r="F10" s="14">
        <f t="shared" si="3"/>
        <v>776.6</v>
      </c>
      <c r="G10" s="16">
        <v>6400</v>
      </c>
      <c r="H10" s="24">
        <f t="shared" si="4"/>
        <v>4518400</v>
      </c>
      <c r="I10" s="24">
        <f t="shared" si="5"/>
        <v>4292480</v>
      </c>
      <c r="J10" s="24">
        <f t="shared" si="6"/>
        <v>3614720</v>
      </c>
      <c r="K10" s="17">
        <f t="shared" si="7"/>
        <v>9500</v>
      </c>
      <c r="M10" s="2"/>
      <c r="N10" s="2"/>
    </row>
    <row r="11" spans="1:15" x14ac:dyDescent="0.25">
      <c r="A11" s="8">
        <v>10</v>
      </c>
      <c r="B11" s="12" t="s">
        <v>25</v>
      </c>
      <c r="C11" s="9">
        <v>3</v>
      </c>
      <c r="D11" s="11" t="s">
        <v>75</v>
      </c>
      <c r="E11" s="11">
        <v>706</v>
      </c>
      <c r="F11" s="14">
        <f t="shared" si="3"/>
        <v>776.6</v>
      </c>
      <c r="G11" s="16">
        <v>6400</v>
      </c>
      <c r="H11" s="24">
        <f t="shared" si="4"/>
        <v>4518400</v>
      </c>
      <c r="I11" s="24">
        <f t="shared" si="5"/>
        <v>4292480</v>
      </c>
      <c r="J11" s="24">
        <f t="shared" si="6"/>
        <v>3614720</v>
      </c>
      <c r="K11" s="17">
        <f t="shared" si="7"/>
        <v>9500</v>
      </c>
      <c r="M11" s="2"/>
      <c r="N11" s="2"/>
    </row>
    <row r="12" spans="1:15" x14ac:dyDescent="0.25">
      <c r="A12" s="8">
        <v>11</v>
      </c>
      <c r="B12" s="12" t="s">
        <v>26</v>
      </c>
      <c r="C12" s="9">
        <v>5</v>
      </c>
      <c r="D12" s="11" t="s">
        <v>75</v>
      </c>
      <c r="E12" s="11">
        <v>706</v>
      </c>
      <c r="F12" s="14">
        <f t="shared" si="3"/>
        <v>776.6</v>
      </c>
      <c r="G12" s="16">
        <v>6400</v>
      </c>
      <c r="H12" s="24">
        <f t="shared" si="4"/>
        <v>4518400</v>
      </c>
      <c r="I12" s="24">
        <f t="shared" si="5"/>
        <v>4292480</v>
      </c>
      <c r="J12" s="24">
        <f t="shared" si="6"/>
        <v>3614720</v>
      </c>
      <c r="K12" s="17">
        <f t="shared" si="7"/>
        <v>9500</v>
      </c>
      <c r="M12" s="2"/>
      <c r="N12" s="2"/>
    </row>
    <row r="13" spans="1:15" x14ac:dyDescent="0.25">
      <c r="A13" s="8">
        <v>12</v>
      </c>
      <c r="B13" s="12" t="s">
        <v>27</v>
      </c>
      <c r="C13" s="9">
        <v>6</v>
      </c>
      <c r="D13" s="11" t="s">
        <v>12</v>
      </c>
      <c r="E13" s="11">
        <v>745</v>
      </c>
      <c r="F13" s="14">
        <f t="shared" si="3"/>
        <v>819.50000000000011</v>
      </c>
      <c r="G13" s="16">
        <v>6400</v>
      </c>
      <c r="H13" s="24">
        <f t="shared" si="4"/>
        <v>4768000</v>
      </c>
      <c r="I13" s="24">
        <f t="shared" si="5"/>
        <v>4529600</v>
      </c>
      <c r="J13" s="24">
        <f t="shared" si="6"/>
        <v>3814400</v>
      </c>
      <c r="K13" s="17">
        <f t="shared" si="7"/>
        <v>10000</v>
      </c>
      <c r="M13" s="2"/>
      <c r="N13" s="2"/>
    </row>
    <row r="14" spans="1:15" x14ac:dyDescent="0.25">
      <c r="A14" s="8">
        <v>13</v>
      </c>
      <c r="B14" s="12" t="s">
        <v>28</v>
      </c>
      <c r="C14" s="9">
        <v>6</v>
      </c>
      <c r="D14" s="11" t="s">
        <v>75</v>
      </c>
      <c r="E14" s="11">
        <v>706</v>
      </c>
      <c r="F14" s="14">
        <f t="shared" si="3"/>
        <v>776.6</v>
      </c>
      <c r="G14" s="16">
        <v>6400</v>
      </c>
      <c r="H14" s="24">
        <f t="shared" si="4"/>
        <v>4518400</v>
      </c>
      <c r="I14" s="24">
        <f t="shared" si="5"/>
        <v>4292480</v>
      </c>
      <c r="J14" s="24">
        <f t="shared" si="6"/>
        <v>3614720</v>
      </c>
      <c r="K14" s="17">
        <f t="shared" si="7"/>
        <v>9500</v>
      </c>
      <c r="M14" s="2"/>
      <c r="N14" s="2"/>
    </row>
    <row r="15" spans="1:15" x14ac:dyDescent="0.25">
      <c r="A15" s="8">
        <v>14</v>
      </c>
      <c r="B15" s="12" t="s">
        <v>29</v>
      </c>
      <c r="C15" s="9">
        <v>6</v>
      </c>
      <c r="D15" s="11" t="s">
        <v>75</v>
      </c>
      <c r="E15" s="11">
        <v>706</v>
      </c>
      <c r="F15" s="14">
        <f t="shared" si="3"/>
        <v>776.6</v>
      </c>
      <c r="G15" s="16">
        <v>6400</v>
      </c>
      <c r="H15" s="24">
        <f t="shared" si="4"/>
        <v>4518400</v>
      </c>
      <c r="I15" s="24">
        <f t="shared" si="5"/>
        <v>4292480</v>
      </c>
      <c r="J15" s="24">
        <f t="shared" si="6"/>
        <v>3614720</v>
      </c>
      <c r="K15" s="17">
        <f t="shared" si="7"/>
        <v>9500</v>
      </c>
      <c r="M15" s="3"/>
    </row>
    <row r="16" spans="1:15" x14ac:dyDescent="0.25">
      <c r="A16" s="8">
        <v>15</v>
      </c>
      <c r="B16" s="12" t="s">
        <v>30</v>
      </c>
      <c r="C16" s="9">
        <v>7</v>
      </c>
      <c r="D16" s="11" t="s">
        <v>75</v>
      </c>
      <c r="E16" s="11">
        <v>706</v>
      </c>
      <c r="F16" s="14">
        <f t="shared" si="3"/>
        <v>776.6</v>
      </c>
      <c r="G16" s="16">
        <v>6400</v>
      </c>
      <c r="H16" s="24">
        <f t="shared" si="4"/>
        <v>4518400</v>
      </c>
      <c r="I16" s="24">
        <f t="shared" si="5"/>
        <v>4292480</v>
      </c>
      <c r="J16" s="24">
        <f t="shared" si="6"/>
        <v>3614720</v>
      </c>
      <c r="K16" s="17">
        <f t="shared" si="7"/>
        <v>9500</v>
      </c>
      <c r="M16" s="4"/>
    </row>
    <row r="17" spans="1:11" x14ac:dyDescent="0.25">
      <c r="A17" s="8">
        <v>16</v>
      </c>
      <c r="B17" s="12" t="s">
        <v>31</v>
      </c>
      <c r="C17" s="9">
        <v>7</v>
      </c>
      <c r="D17" s="11" t="s">
        <v>75</v>
      </c>
      <c r="E17" s="11">
        <v>706</v>
      </c>
      <c r="F17" s="14">
        <f t="shared" si="3"/>
        <v>776.6</v>
      </c>
      <c r="G17" s="16">
        <v>6400</v>
      </c>
      <c r="H17" s="24">
        <f t="shared" si="4"/>
        <v>4518400</v>
      </c>
      <c r="I17" s="24">
        <f t="shared" si="5"/>
        <v>4292480</v>
      </c>
      <c r="J17" s="24">
        <f t="shared" si="6"/>
        <v>3614720</v>
      </c>
      <c r="K17" s="17">
        <f t="shared" si="7"/>
        <v>9500</v>
      </c>
    </row>
    <row r="18" spans="1:11" ht="16.5" x14ac:dyDescent="0.3">
      <c r="A18" s="42" t="s">
        <v>2</v>
      </c>
      <c r="B18" s="43"/>
      <c r="C18" s="43"/>
      <c r="D18" s="31"/>
      <c r="E18" s="15">
        <f>SUM(E2:E17)</f>
        <v>11413</v>
      </c>
      <c r="F18" s="15">
        <f>SUM(F2:F17)</f>
        <v>12554.300000000003</v>
      </c>
      <c r="G18" s="16"/>
      <c r="H18" s="25">
        <f>SUM(H2:H17)</f>
        <v>73043200</v>
      </c>
      <c r="I18" s="26">
        <f>SUM(I2:I17)</f>
        <v>69391040</v>
      </c>
      <c r="J18" s="26">
        <f>SUM(J2:J17)</f>
        <v>58434560</v>
      </c>
      <c r="K18" s="10"/>
    </row>
    <row r="19" spans="1:11" x14ac:dyDescent="0.25">
      <c r="F19" s="20"/>
      <c r="H19" s="27"/>
    </row>
    <row r="20" spans="1:11" ht="16.5" x14ac:dyDescent="0.3">
      <c r="G20" s="28" t="s">
        <v>13</v>
      </c>
      <c r="H20" s="30">
        <f>H18</f>
        <v>73043200</v>
      </c>
    </row>
    <row r="21" spans="1:11" ht="16.5" x14ac:dyDescent="0.3">
      <c r="G21" s="28" t="s">
        <v>14</v>
      </c>
      <c r="H21" s="29">
        <f>H20*95%</f>
        <v>69391040</v>
      </c>
    </row>
    <row r="22" spans="1:11" ht="16.5" x14ac:dyDescent="0.3">
      <c r="C22" s="18"/>
      <c r="D22" s="21"/>
      <c r="E22" s="21"/>
      <c r="G22" s="28" t="s">
        <v>15</v>
      </c>
      <c r="H22" s="29">
        <f>H20*80%</f>
        <v>58434560</v>
      </c>
      <c r="K22"/>
    </row>
    <row r="23" spans="1:11" x14ac:dyDescent="0.25">
      <c r="C23" s="18"/>
      <c r="D23" s="18"/>
      <c r="E23" s="19"/>
      <c r="F23" s="22"/>
      <c r="H23" s="18"/>
      <c r="K23"/>
    </row>
    <row r="24" spans="1:11" x14ac:dyDescent="0.25">
      <c r="C24" s="18"/>
      <c r="D24" s="18"/>
      <c r="E24" s="19"/>
      <c r="F24" s="22"/>
      <c r="H24" s="18"/>
      <c r="K24"/>
    </row>
    <row r="25" spans="1:11" x14ac:dyDescent="0.25">
      <c r="C25" s="18"/>
      <c r="D25" s="18"/>
      <c r="E25" s="19"/>
      <c r="F25" s="22"/>
      <c r="H25" s="18"/>
      <c r="K25"/>
    </row>
    <row r="26" spans="1:11" x14ac:dyDescent="0.25">
      <c r="H26" s="18"/>
      <c r="K26"/>
    </row>
    <row r="27" spans="1:11" x14ac:dyDescent="0.25">
      <c r="E27" s="1"/>
    </row>
    <row r="28" spans="1:11" x14ac:dyDescent="0.25">
      <c r="D28" s="21"/>
      <c r="E28" s="21"/>
      <c r="F28" s="21"/>
    </row>
    <row r="29" spans="1:11" x14ac:dyDescent="0.25">
      <c r="D29" s="18"/>
      <c r="E29" s="19"/>
      <c r="F29" s="18"/>
      <c r="G29" s="21"/>
      <c r="H29" s="21"/>
      <c r="I29" s="21"/>
    </row>
    <row r="30" spans="1:11" x14ac:dyDescent="0.25">
      <c r="D30" s="18"/>
      <c r="E30" s="19"/>
      <c r="F30" s="18"/>
      <c r="G30" s="19"/>
      <c r="H30" s="22"/>
      <c r="I30" s="22"/>
    </row>
    <row r="31" spans="1:11" x14ac:dyDescent="0.25">
      <c r="D31" s="18"/>
      <c r="E31" s="19"/>
      <c r="F31" s="18"/>
      <c r="G31" s="19"/>
      <c r="H31" s="22"/>
      <c r="I31" s="22"/>
    </row>
    <row r="32" spans="1:11" x14ac:dyDescent="0.25">
      <c r="D32" s="18"/>
      <c r="E32" s="19"/>
      <c r="F32" s="18"/>
      <c r="G32" s="19"/>
      <c r="H32" s="22"/>
      <c r="I32" s="22"/>
    </row>
    <row r="33" spans="4:9" x14ac:dyDescent="0.25">
      <c r="D33" s="18"/>
      <c r="F33" s="1"/>
      <c r="G33" s="19"/>
      <c r="H33" s="22"/>
      <c r="I33" s="22"/>
    </row>
    <row r="34" spans="4:9" x14ac:dyDescent="0.25">
      <c r="F34" s="1"/>
      <c r="H34" s="1"/>
    </row>
    <row r="35" spans="4:9" x14ac:dyDescent="0.25">
      <c r="H35" s="1"/>
    </row>
  </sheetData>
  <mergeCells count="1">
    <mergeCell ref="A18:C1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45"/>
  <sheetViews>
    <sheetView zoomScaleNormal="100" workbookViewId="0">
      <selection activeCell="E2" sqref="E2"/>
    </sheetView>
  </sheetViews>
  <sheetFormatPr defaultRowHeight="15" x14ac:dyDescent="0.25"/>
  <cols>
    <col min="1" max="1" width="4.7109375" style="13" customWidth="1"/>
    <col min="2" max="2" width="6.85546875" customWidth="1"/>
    <col min="3" max="3" width="7.140625" customWidth="1"/>
    <col min="4" max="4" width="9" customWidth="1"/>
    <col min="5" max="5" width="11.28515625" customWidth="1"/>
    <col min="6" max="6" width="11.7109375" customWidth="1"/>
    <col min="7" max="7" width="11.42578125" customWidth="1"/>
    <col min="8" max="8" width="17.28515625" customWidth="1"/>
    <col min="9" max="9" width="14" customWidth="1"/>
    <col min="10" max="10" width="15.140625" customWidth="1"/>
    <col min="11" max="11" width="8.42578125" style="18" customWidth="1"/>
  </cols>
  <sheetData>
    <row r="1" spans="1:11" ht="54" x14ac:dyDescent="0.25">
      <c r="A1" s="5" t="s">
        <v>0</v>
      </c>
      <c r="B1" s="6" t="s">
        <v>3</v>
      </c>
      <c r="C1" s="6" t="s">
        <v>1</v>
      </c>
      <c r="D1" s="6" t="s">
        <v>4</v>
      </c>
      <c r="E1" s="7" t="s">
        <v>5</v>
      </c>
      <c r="F1" s="6" t="s">
        <v>11</v>
      </c>
      <c r="G1" s="6" t="s">
        <v>10</v>
      </c>
      <c r="H1" s="23" t="s">
        <v>6</v>
      </c>
      <c r="I1" s="23" t="s">
        <v>7</v>
      </c>
      <c r="J1" s="23" t="s">
        <v>8</v>
      </c>
      <c r="K1" s="6" t="s">
        <v>9</v>
      </c>
    </row>
    <row r="2" spans="1:11" x14ac:dyDescent="0.25">
      <c r="A2" s="8">
        <v>1</v>
      </c>
      <c r="B2" s="12" t="s">
        <v>32</v>
      </c>
      <c r="C2" s="9">
        <v>1</v>
      </c>
      <c r="D2" s="11" t="s">
        <v>75</v>
      </c>
      <c r="E2" s="11">
        <v>705</v>
      </c>
      <c r="F2" s="14">
        <f>E2*1.1</f>
        <v>775.50000000000011</v>
      </c>
      <c r="G2" s="16">
        <v>6400</v>
      </c>
      <c r="H2" s="24">
        <f>E2*G2</f>
        <v>4512000</v>
      </c>
      <c r="I2" s="24">
        <f t="shared" ref="I2" si="0">H2*0.95</f>
        <v>4286400</v>
      </c>
      <c r="J2" s="24">
        <f t="shared" ref="J2" si="1">H2*0.8</f>
        <v>3609600</v>
      </c>
      <c r="K2" s="17">
        <f t="shared" ref="K2" si="2">MROUND((H2*0.025/12),500)</f>
        <v>9500</v>
      </c>
    </row>
    <row r="3" spans="1:11" x14ac:dyDescent="0.25">
      <c r="A3" s="8">
        <v>2</v>
      </c>
      <c r="B3" s="12" t="s">
        <v>33</v>
      </c>
      <c r="C3" s="9">
        <v>1</v>
      </c>
      <c r="D3" s="11" t="s">
        <v>75</v>
      </c>
      <c r="E3" s="11">
        <v>705</v>
      </c>
      <c r="F3" s="14">
        <f t="shared" ref="F3:F27" si="3">E3*1.1</f>
        <v>775.50000000000011</v>
      </c>
      <c r="G3" s="16">
        <v>6400</v>
      </c>
      <c r="H3" s="24">
        <f t="shared" ref="H3:H27" si="4">E3*G3</f>
        <v>4512000</v>
      </c>
      <c r="I3" s="24">
        <f t="shared" ref="I3:I27" si="5">H3*0.95</f>
        <v>4286400</v>
      </c>
      <c r="J3" s="24">
        <f t="shared" ref="J3:J27" si="6">H3*0.8</f>
        <v>3609600</v>
      </c>
      <c r="K3" s="17">
        <f t="shared" ref="K3:K27" si="7">MROUND((H3*0.025/12),500)</f>
        <v>9500</v>
      </c>
    </row>
    <row r="4" spans="1:11" x14ac:dyDescent="0.25">
      <c r="A4" s="8">
        <v>3</v>
      </c>
      <c r="B4" s="12" t="s">
        <v>34</v>
      </c>
      <c r="C4" s="9">
        <v>2</v>
      </c>
      <c r="D4" s="11" t="s">
        <v>75</v>
      </c>
      <c r="E4" s="11">
        <v>705</v>
      </c>
      <c r="F4" s="14">
        <f t="shared" si="3"/>
        <v>775.50000000000011</v>
      </c>
      <c r="G4" s="16">
        <v>6400</v>
      </c>
      <c r="H4" s="24">
        <f t="shared" si="4"/>
        <v>4512000</v>
      </c>
      <c r="I4" s="24">
        <f t="shared" si="5"/>
        <v>4286400</v>
      </c>
      <c r="J4" s="24">
        <f t="shared" si="6"/>
        <v>3609600</v>
      </c>
      <c r="K4" s="17">
        <f t="shared" si="7"/>
        <v>9500</v>
      </c>
    </row>
    <row r="5" spans="1:11" x14ac:dyDescent="0.25">
      <c r="A5" s="8">
        <v>4</v>
      </c>
      <c r="B5" s="12" t="s">
        <v>35</v>
      </c>
      <c r="C5" s="9">
        <v>2</v>
      </c>
      <c r="D5" s="11" t="s">
        <v>75</v>
      </c>
      <c r="E5" s="11">
        <v>705</v>
      </c>
      <c r="F5" s="14">
        <f t="shared" si="3"/>
        <v>775.50000000000011</v>
      </c>
      <c r="G5" s="16">
        <v>6400</v>
      </c>
      <c r="H5" s="24">
        <f t="shared" si="4"/>
        <v>4512000</v>
      </c>
      <c r="I5" s="24">
        <f t="shared" si="5"/>
        <v>4286400</v>
      </c>
      <c r="J5" s="24">
        <f t="shared" si="6"/>
        <v>3609600</v>
      </c>
      <c r="K5" s="17">
        <f t="shared" si="7"/>
        <v>9500</v>
      </c>
    </row>
    <row r="6" spans="1:11" x14ac:dyDescent="0.25">
      <c r="A6" s="8">
        <v>5</v>
      </c>
      <c r="B6" s="12" t="s">
        <v>36</v>
      </c>
      <c r="C6" s="9">
        <v>2</v>
      </c>
      <c r="D6" s="11" t="s">
        <v>75</v>
      </c>
      <c r="E6" s="11">
        <v>705</v>
      </c>
      <c r="F6" s="14">
        <f t="shared" si="3"/>
        <v>775.50000000000011</v>
      </c>
      <c r="G6" s="16">
        <v>6400</v>
      </c>
      <c r="H6" s="24">
        <f t="shared" si="4"/>
        <v>4512000</v>
      </c>
      <c r="I6" s="24">
        <f t="shared" si="5"/>
        <v>4286400</v>
      </c>
      <c r="J6" s="24">
        <f t="shared" si="6"/>
        <v>3609600</v>
      </c>
      <c r="K6" s="17">
        <f t="shared" si="7"/>
        <v>9500</v>
      </c>
    </row>
    <row r="7" spans="1:11" x14ac:dyDescent="0.25">
      <c r="A7" s="8">
        <v>6</v>
      </c>
      <c r="B7" s="12" t="s">
        <v>37</v>
      </c>
      <c r="C7" s="9">
        <v>2</v>
      </c>
      <c r="D7" s="11" t="s">
        <v>75</v>
      </c>
      <c r="E7" s="11">
        <v>705</v>
      </c>
      <c r="F7" s="14">
        <f t="shared" si="3"/>
        <v>775.50000000000011</v>
      </c>
      <c r="G7" s="16">
        <v>6400</v>
      </c>
      <c r="H7" s="24">
        <f t="shared" si="4"/>
        <v>4512000</v>
      </c>
      <c r="I7" s="24">
        <f t="shared" si="5"/>
        <v>4286400</v>
      </c>
      <c r="J7" s="24">
        <f t="shared" si="6"/>
        <v>3609600</v>
      </c>
      <c r="K7" s="17">
        <f t="shared" si="7"/>
        <v>9500</v>
      </c>
    </row>
    <row r="8" spans="1:11" x14ac:dyDescent="0.25">
      <c r="A8" s="8">
        <v>7</v>
      </c>
      <c r="B8" s="12" t="s">
        <v>38</v>
      </c>
      <c r="C8" s="9">
        <v>3</v>
      </c>
      <c r="D8" s="11" t="s">
        <v>75</v>
      </c>
      <c r="E8" s="11">
        <v>705</v>
      </c>
      <c r="F8" s="14">
        <f t="shared" si="3"/>
        <v>775.50000000000011</v>
      </c>
      <c r="G8" s="16">
        <v>6400</v>
      </c>
      <c r="H8" s="24">
        <f t="shared" si="4"/>
        <v>4512000</v>
      </c>
      <c r="I8" s="24">
        <f t="shared" si="5"/>
        <v>4286400</v>
      </c>
      <c r="J8" s="24">
        <f t="shared" si="6"/>
        <v>3609600</v>
      </c>
      <c r="K8" s="17">
        <f t="shared" si="7"/>
        <v>9500</v>
      </c>
    </row>
    <row r="9" spans="1:11" x14ac:dyDescent="0.25">
      <c r="A9" s="8">
        <v>8</v>
      </c>
      <c r="B9" s="12" t="s">
        <v>39</v>
      </c>
      <c r="C9" s="9">
        <v>3</v>
      </c>
      <c r="D9" s="11" t="s">
        <v>75</v>
      </c>
      <c r="E9" s="11">
        <v>705</v>
      </c>
      <c r="F9" s="14">
        <f t="shared" si="3"/>
        <v>775.50000000000011</v>
      </c>
      <c r="G9" s="16">
        <v>6400</v>
      </c>
      <c r="H9" s="24">
        <f t="shared" si="4"/>
        <v>4512000</v>
      </c>
      <c r="I9" s="24">
        <f t="shared" si="5"/>
        <v>4286400</v>
      </c>
      <c r="J9" s="24">
        <f t="shared" si="6"/>
        <v>3609600</v>
      </c>
      <c r="K9" s="17">
        <f t="shared" si="7"/>
        <v>9500</v>
      </c>
    </row>
    <row r="10" spans="1:11" x14ac:dyDescent="0.25">
      <c r="A10" s="8">
        <v>9</v>
      </c>
      <c r="B10" s="12" t="s">
        <v>40</v>
      </c>
      <c r="C10" s="9">
        <v>3</v>
      </c>
      <c r="D10" s="11" t="s">
        <v>75</v>
      </c>
      <c r="E10" s="11">
        <v>705</v>
      </c>
      <c r="F10" s="14">
        <f t="shared" si="3"/>
        <v>775.50000000000011</v>
      </c>
      <c r="G10" s="16">
        <v>6400</v>
      </c>
      <c r="H10" s="24">
        <f t="shared" si="4"/>
        <v>4512000</v>
      </c>
      <c r="I10" s="24">
        <f t="shared" si="5"/>
        <v>4286400</v>
      </c>
      <c r="J10" s="24">
        <f t="shared" si="6"/>
        <v>3609600</v>
      </c>
      <c r="K10" s="17">
        <f t="shared" si="7"/>
        <v>9500</v>
      </c>
    </row>
    <row r="11" spans="1:11" x14ac:dyDescent="0.25">
      <c r="A11" s="8">
        <v>10</v>
      </c>
      <c r="B11" s="12" t="s">
        <v>41</v>
      </c>
      <c r="C11" s="9">
        <v>3</v>
      </c>
      <c r="D11" s="11" t="s">
        <v>75</v>
      </c>
      <c r="E11" s="11">
        <v>705</v>
      </c>
      <c r="F11" s="14">
        <f t="shared" si="3"/>
        <v>775.50000000000011</v>
      </c>
      <c r="G11" s="16">
        <v>6400</v>
      </c>
      <c r="H11" s="24">
        <f t="shared" si="4"/>
        <v>4512000</v>
      </c>
      <c r="I11" s="24">
        <f t="shared" si="5"/>
        <v>4286400</v>
      </c>
      <c r="J11" s="24">
        <f t="shared" si="6"/>
        <v>3609600</v>
      </c>
      <c r="K11" s="17">
        <f t="shared" si="7"/>
        <v>9500</v>
      </c>
    </row>
    <row r="12" spans="1:11" x14ac:dyDescent="0.25">
      <c r="A12" s="8">
        <v>11</v>
      </c>
      <c r="B12" s="12" t="s">
        <v>42</v>
      </c>
      <c r="C12" s="9">
        <v>4</v>
      </c>
      <c r="D12" s="11" t="s">
        <v>75</v>
      </c>
      <c r="E12" s="11">
        <v>705</v>
      </c>
      <c r="F12" s="14">
        <f t="shared" si="3"/>
        <v>775.50000000000011</v>
      </c>
      <c r="G12" s="16">
        <v>6400</v>
      </c>
      <c r="H12" s="24">
        <f t="shared" si="4"/>
        <v>4512000</v>
      </c>
      <c r="I12" s="24">
        <f t="shared" si="5"/>
        <v>4286400</v>
      </c>
      <c r="J12" s="24">
        <f t="shared" si="6"/>
        <v>3609600</v>
      </c>
      <c r="K12" s="17">
        <f t="shared" si="7"/>
        <v>9500</v>
      </c>
    </row>
    <row r="13" spans="1:11" x14ac:dyDescent="0.25">
      <c r="A13" s="8">
        <v>12</v>
      </c>
      <c r="B13" s="12" t="s">
        <v>43</v>
      </c>
      <c r="C13" s="9">
        <v>4</v>
      </c>
      <c r="D13" s="11" t="s">
        <v>75</v>
      </c>
      <c r="E13" s="11">
        <v>705</v>
      </c>
      <c r="F13" s="14">
        <f t="shared" si="3"/>
        <v>775.50000000000011</v>
      </c>
      <c r="G13" s="16">
        <v>6400</v>
      </c>
      <c r="H13" s="24">
        <f t="shared" si="4"/>
        <v>4512000</v>
      </c>
      <c r="I13" s="24">
        <f t="shared" si="5"/>
        <v>4286400</v>
      </c>
      <c r="J13" s="24">
        <f t="shared" si="6"/>
        <v>3609600</v>
      </c>
      <c r="K13" s="17">
        <f t="shared" si="7"/>
        <v>9500</v>
      </c>
    </row>
    <row r="14" spans="1:11" x14ac:dyDescent="0.25">
      <c r="A14" s="8">
        <v>13</v>
      </c>
      <c r="B14" s="12" t="s">
        <v>44</v>
      </c>
      <c r="C14" s="9">
        <v>4</v>
      </c>
      <c r="D14" s="11" t="s">
        <v>75</v>
      </c>
      <c r="E14" s="11">
        <v>705</v>
      </c>
      <c r="F14" s="14">
        <f t="shared" si="3"/>
        <v>775.50000000000011</v>
      </c>
      <c r="G14" s="16">
        <v>6400</v>
      </c>
      <c r="H14" s="24">
        <f t="shared" si="4"/>
        <v>4512000</v>
      </c>
      <c r="I14" s="24">
        <f t="shared" si="5"/>
        <v>4286400</v>
      </c>
      <c r="J14" s="24">
        <f t="shared" si="6"/>
        <v>3609600</v>
      </c>
      <c r="K14" s="17">
        <f t="shared" si="7"/>
        <v>9500</v>
      </c>
    </row>
    <row r="15" spans="1:11" x14ac:dyDescent="0.25">
      <c r="A15" s="8">
        <v>14</v>
      </c>
      <c r="B15" s="12" t="s">
        <v>45</v>
      </c>
      <c r="C15" s="9">
        <v>4</v>
      </c>
      <c r="D15" s="11" t="s">
        <v>75</v>
      </c>
      <c r="E15" s="11">
        <v>705</v>
      </c>
      <c r="F15" s="14">
        <f t="shared" si="3"/>
        <v>775.50000000000011</v>
      </c>
      <c r="G15" s="16">
        <v>6400</v>
      </c>
      <c r="H15" s="24">
        <f t="shared" si="4"/>
        <v>4512000</v>
      </c>
      <c r="I15" s="24">
        <f t="shared" si="5"/>
        <v>4286400</v>
      </c>
      <c r="J15" s="24">
        <f t="shared" si="6"/>
        <v>3609600</v>
      </c>
      <c r="K15" s="17">
        <f t="shared" si="7"/>
        <v>9500</v>
      </c>
    </row>
    <row r="16" spans="1:11" x14ac:dyDescent="0.25">
      <c r="A16" s="8">
        <v>15</v>
      </c>
      <c r="B16" s="12" t="s">
        <v>46</v>
      </c>
      <c r="C16" s="9">
        <v>5</v>
      </c>
      <c r="D16" s="11" t="s">
        <v>75</v>
      </c>
      <c r="E16" s="11">
        <v>705</v>
      </c>
      <c r="F16" s="14">
        <f t="shared" si="3"/>
        <v>775.50000000000011</v>
      </c>
      <c r="G16" s="16">
        <v>6400</v>
      </c>
      <c r="H16" s="24">
        <f t="shared" si="4"/>
        <v>4512000</v>
      </c>
      <c r="I16" s="24">
        <f t="shared" si="5"/>
        <v>4286400</v>
      </c>
      <c r="J16" s="24">
        <f t="shared" si="6"/>
        <v>3609600</v>
      </c>
      <c r="K16" s="17">
        <f t="shared" si="7"/>
        <v>9500</v>
      </c>
    </row>
    <row r="17" spans="1:11" x14ac:dyDescent="0.25">
      <c r="A17" s="8">
        <v>16</v>
      </c>
      <c r="B17" s="12" t="s">
        <v>47</v>
      </c>
      <c r="C17" s="9">
        <v>5</v>
      </c>
      <c r="D17" s="11" t="s">
        <v>75</v>
      </c>
      <c r="E17" s="11">
        <v>705</v>
      </c>
      <c r="F17" s="14">
        <f t="shared" si="3"/>
        <v>775.50000000000011</v>
      </c>
      <c r="G17" s="16">
        <v>6400</v>
      </c>
      <c r="H17" s="24">
        <f t="shared" si="4"/>
        <v>4512000</v>
      </c>
      <c r="I17" s="24">
        <f t="shared" si="5"/>
        <v>4286400</v>
      </c>
      <c r="J17" s="24">
        <f t="shared" si="6"/>
        <v>3609600</v>
      </c>
      <c r="K17" s="17">
        <f t="shared" si="7"/>
        <v>9500</v>
      </c>
    </row>
    <row r="18" spans="1:11" x14ac:dyDescent="0.25">
      <c r="A18" s="8">
        <v>17</v>
      </c>
      <c r="B18" s="12" t="s">
        <v>48</v>
      </c>
      <c r="C18" s="9">
        <v>5</v>
      </c>
      <c r="D18" s="11" t="s">
        <v>75</v>
      </c>
      <c r="E18" s="11">
        <v>705</v>
      </c>
      <c r="F18" s="14">
        <f t="shared" si="3"/>
        <v>775.50000000000011</v>
      </c>
      <c r="G18" s="16">
        <v>6400</v>
      </c>
      <c r="H18" s="24">
        <f t="shared" si="4"/>
        <v>4512000</v>
      </c>
      <c r="I18" s="24">
        <f t="shared" si="5"/>
        <v>4286400</v>
      </c>
      <c r="J18" s="24">
        <f t="shared" si="6"/>
        <v>3609600</v>
      </c>
      <c r="K18" s="17">
        <f t="shared" si="7"/>
        <v>9500</v>
      </c>
    </row>
    <row r="19" spans="1:11" x14ac:dyDescent="0.25">
      <c r="A19" s="8">
        <v>18</v>
      </c>
      <c r="B19" s="12" t="s">
        <v>49</v>
      </c>
      <c r="C19" s="9">
        <v>5</v>
      </c>
      <c r="D19" s="11" t="s">
        <v>75</v>
      </c>
      <c r="E19" s="11">
        <v>705</v>
      </c>
      <c r="F19" s="14">
        <f t="shared" si="3"/>
        <v>775.50000000000011</v>
      </c>
      <c r="G19" s="16">
        <v>6400</v>
      </c>
      <c r="H19" s="24">
        <f t="shared" si="4"/>
        <v>4512000</v>
      </c>
      <c r="I19" s="24">
        <f t="shared" si="5"/>
        <v>4286400</v>
      </c>
      <c r="J19" s="24">
        <f t="shared" si="6"/>
        <v>3609600</v>
      </c>
      <c r="K19" s="17">
        <f t="shared" si="7"/>
        <v>9500</v>
      </c>
    </row>
    <row r="20" spans="1:11" x14ac:dyDescent="0.25">
      <c r="A20" s="8">
        <v>19</v>
      </c>
      <c r="B20" s="12" t="s">
        <v>50</v>
      </c>
      <c r="C20" s="9">
        <v>6</v>
      </c>
      <c r="D20" s="11" t="s">
        <v>75</v>
      </c>
      <c r="E20" s="11">
        <v>705</v>
      </c>
      <c r="F20" s="14">
        <f t="shared" si="3"/>
        <v>775.50000000000011</v>
      </c>
      <c r="G20" s="16">
        <v>6400</v>
      </c>
      <c r="H20" s="24">
        <f t="shared" si="4"/>
        <v>4512000</v>
      </c>
      <c r="I20" s="24">
        <f t="shared" si="5"/>
        <v>4286400</v>
      </c>
      <c r="J20" s="24">
        <f t="shared" si="6"/>
        <v>3609600</v>
      </c>
      <c r="K20" s="17">
        <f t="shared" si="7"/>
        <v>9500</v>
      </c>
    </row>
    <row r="21" spans="1:11" x14ac:dyDescent="0.25">
      <c r="A21" s="8">
        <v>20</v>
      </c>
      <c r="B21" s="12" t="s">
        <v>51</v>
      </c>
      <c r="C21" s="9">
        <v>6</v>
      </c>
      <c r="D21" s="11" t="s">
        <v>75</v>
      </c>
      <c r="E21" s="11">
        <v>705</v>
      </c>
      <c r="F21" s="14">
        <f t="shared" si="3"/>
        <v>775.50000000000011</v>
      </c>
      <c r="G21" s="16">
        <v>6400</v>
      </c>
      <c r="H21" s="24">
        <f t="shared" si="4"/>
        <v>4512000</v>
      </c>
      <c r="I21" s="24">
        <f t="shared" si="5"/>
        <v>4286400</v>
      </c>
      <c r="J21" s="24">
        <f t="shared" si="6"/>
        <v>3609600</v>
      </c>
      <c r="K21" s="17">
        <f t="shared" si="7"/>
        <v>9500</v>
      </c>
    </row>
    <row r="22" spans="1:11" x14ac:dyDescent="0.25">
      <c r="A22" s="8">
        <v>21</v>
      </c>
      <c r="B22" s="12" t="s">
        <v>52</v>
      </c>
      <c r="C22" s="9">
        <v>6</v>
      </c>
      <c r="D22" s="11" t="s">
        <v>75</v>
      </c>
      <c r="E22" s="11">
        <v>705</v>
      </c>
      <c r="F22" s="14">
        <f t="shared" si="3"/>
        <v>775.50000000000011</v>
      </c>
      <c r="G22" s="16">
        <v>6400</v>
      </c>
      <c r="H22" s="24">
        <f t="shared" si="4"/>
        <v>4512000</v>
      </c>
      <c r="I22" s="24">
        <f t="shared" si="5"/>
        <v>4286400</v>
      </c>
      <c r="J22" s="24">
        <f t="shared" si="6"/>
        <v>3609600</v>
      </c>
      <c r="K22" s="17">
        <f t="shared" si="7"/>
        <v>9500</v>
      </c>
    </row>
    <row r="23" spans="1:11" x14ac:dyDescent="0.25">
      <c r="A23" s="8">
        <v>22</v>
      </c>
      <c r="B23" s="12" t="s">
        <v>53</v>
      </c>
      <c r="C23" s="9">
        <v>6</v>
      </c>
      <c r="D23" s="11" t="s">
        <v>75</v>
      </c>
      <c r="E23" s="11">
        <v>705</v>
      </c>
      <c r="F23" s="14">
        <f t="shared" si="3"/>
        <v>775.50000000000011</v>
      </c>
      <c r="G23" s="16">
        <v>6400</v>
      </c>
      <c r="H23" s="24">
        <f t="shared" si="4"/>
        <v>4512000</v>
      </c>
      <c r="I23" s="24">
        <f t="shared" si="5"/>
        <v>4286400</v>
      </c>
      <c r="J23" s="24">
        <f t="shared" si="6"/>
        <v>3609600</v>
      </c>
      <c r="K23" s="17">
        <f t="shared" si="7"/>
        <v>9500</v>
      </c>
    </row>
    <row r="24" spans="1:11" x14ac:dyDescent="0.25">
      <c r="A24" s="8">
        <v>23</v>
      </c>
      <c r="B24" s="12" t="s">
        <v>54</v>
      </c>
      <c r="C24" s="9">
        <v>7</v>
      </c>
      <c r="D24" s="11" t="s">
        <v>75</v>
      </c>
      <c r="E24" s="11">
        <v>705</v>
      </c>
      <c r="F24" s="14">
        <f t="shared" si="3"/>
        <v>775.50000000000011</v>
      </c>
      <c r="G24" s="16">
        <v>6400</v>
      </c>
      <c r="H24" s="24">
        <f t="shared" si="4"/>
        <v>4512000</v>
      </c>
      <c r="I24" s="24">
        <f t="shared" si="5"/>
        <v>4286400</v>
      </c>
      <c r="J24" s="24">
        <f t="shared" si="6"/>
        <v>3609600</v>
      </c>
      <c r="K24" s="17">
        <f t="shared" si="7"/>
        <v>9500</v>
      </c>
    </row>
    <row r="25" spans="1:11" x14ac:dyDescent="0.25">
      <c r="A25" s="8">
        <v>24</v>
      </c>
      <c r="B25" s="12" t="s">
        <v>55</v>
      </c>
      <c r="C25" s="9">
        <v>7</v>
      </c>
      <c r="D25" s="11" t="s">
        <v>75</v>
      </c>
      <c r="E25" s="11">
        <v>705</v>
      </c>
      <c r="F25" s="14">
        <f t="shared" si="3"/>
        <v>775.50000000000011</v>
      </c>
      <c r="G25" s="16">
        <v>6400</v>
      </c>
      <c r="H25" s="24">
        <f t="shared" si="4"/>
        <v>4512000</v>
      </c>
      <c r="I25" s="24">
        <f t="shared" si="5"/>
        <v>4286400</v>
      </c>
      <c r="J25" s="24">
        <f t="shared" si="6"/>
        <v>3609600</v>
      </c>
      <c r="K25" s="17">
        <f t="shared" si="7"/>
        <v>9500</v>
      </c>
    </row>
    <row r="26" spans="1:11" x14ac:dyDescent="0.25">
      <c r="A26" s="8">
        <v>25</v>
      </c>
      <c r="B26" s="12" t="s">
        <v>56</v>
      </c>
      <c r="C26" s="9">
        <v>7</v>
      </c>
      <c r="D26" s="11" t="s">
        <v>75</v>
      </c>
      <c r="E26" s="11">
        <v>705</v>
      </c>
      <c r="F26" s="14">
        <f t="shared" si="3"/>
        <v>775.50000000000011</v>
      </c>
      <c r="G26" s="16">
        <v>6400</v>
      </c>
      <c r="H26" s="24">
        <f t="shared" si="4"/>
        <v>4512000</v>
      </c>
      <c r="I26" s="24">
        <f t="shared" si="5"/>
        <v>4286400</v>
      </c>
      <c r="J26" s="24">
        <f t="shared" si="6"/>
        <v>3609600</v>
      </c>
      <c r="K26" s="17">
        <f t="shared" si="7"/>
        <v>9500</v>
      </c>
    </row>
    <row r="27" spans="1:11" x14ac:dyDescent="0.25">
      <c r="A27" s="8">
        <v>26</v>
      </c>
      <c r="B27" s="12" t="s">
        <v>57</v>
      </c>
      <c r="C27" s="9">
        <v>7</v>
      </c>
      <c r="D27" s="11" t="s">
        <v>75</v>
      </c>
      <c r="E27" s="11">
        <v>705</v>
      </c>
      <c r="F27" s="14">
        <f t="shared" si="3"/>
        <v>775.50000000000011</v>
      </c>
      <c r="G27" s="16">
        <v>6400</v>
      </c>
      <c r="H27" s="24">
        <f t="shared" si="4"/>
        <v>4512000</v>
      </c>
      <c r="I27" s="24">
        <f t="shared" si="5"/>
        <v>4286400</v>
      </c>
      <c r="J27" s="24">
        <f t="shared" si="6"/>
        <v>3609600</v>
      </c>
      <c r="K27" s="17">
        <f t="shared" si="7"/>
        <v>9500</v>
      </c>
    </row>
    <row r="28" spans="1:11" ht="16.5" x14ac:dyDescent="0.3">
      <c r="A28" s="42" t="s">
        <v>2</v>
      </c>
      <c r="B28" s="43"/>
      <c r="C28" s="43"/>
      <c r="D28" s="31"/>
      <c r="E28" s="15">
        <f>SUM(E2:E27)</f>
        <v>18330</v>
      </c>
      <c r="F28" s="15">
        <f>SUM(F2:F27)</f>
        <v>20163.000000000004</v>
      </c>
      <c r="G28" s="16">
        <v>6400</v>
      </c>
      <c r="H28" s="25">
        <f>SUM(H2:H27)</f>
        <v>117312000</v>
      </c>
      <c r="I28" s="26">
        <f>SUM(I2:I27)</f>
        <v>111446400</v>
      </c>
      <c r="J28" s="26">
        <f>SUM(J2:J27)</f>
        <v>93849600</v>
      </c>
      <c r="K28" s="10"/>
    </row>
    <row r="29" spans="1:11" x14ac:dyDescent="0.25">
      <c r="F29" s="20"/>
      <c r="H29" s="27"/>
    </row>
    <row r="30" spans="1:11" ht="16.5" x14ac:dyDescent="0.3">
      <c r="G30" s="28" t="s">
        <v>13</v>
      </c>
      <c r="H30" s="30">
        <f>H28</f>
        <v>117312000</v>
      </c>
    </row>
    <row r="31" spans="1:11" ht="16.5" x14ac:dyDescent="0.3">
      <c r="G31" s="28" t="s">
        <v>14</v>
      </c>
      <c r="H31" s="29">
        <f>H30*95%</f>
        <v>111446400</v>
      </c>
    </row>
    <row r="32" spans="1:11" ht="16.5" x14ac:dyDescent="0.3">
      <c r="C32" s="18"/>
      <c r="D32" s="21"/>
      <c r="E32" s="21"/>
      <c r="G32" s="28" t="s">
        <v>15</v>
      </c>
      <c r="H32" s="29">
        <f>H30*80%</f>
        <v>93849600</v>
      </c>
      <c r="K32"/>
    </row>
    <row r="33" spans="3:11" x14ac:dyDescent="0.25">
      <c r="C33" s="18"/>
      <c r="D33" s="18"/>
      <c r="E33" s="19"/>
      <c r="F33" s="22"/>
      <c r="H33" s="18"/>
      <c r="K33"/>
    </row>
    <row r="34" spans="3:11" x14ac:dyDescent="0.25">
      <c r="C34" s="18"/>
      <c r="D34" s="18"/>
      <c r="E34" s="19"/>
      <c r="F34" s="22"/>
      <c r="H34" s="18"/>
      <c r="K34"/>
    </row>
    <row r="35" spans="3:11" x14ac:dyDescent="0.25">
      <c r="C35" s="18"/>
      <c r="D35" s="18"/>
      <c r="E35" s="19"/>
      <c r="F35" s="22"/>
      <c r="H35" s="18"/>
      <c r="K35"/>
    </row>
    <row r="36" spans="3:11" x14ac:dyDescent="0.25">
      <c r="H36" s="18"/>
      <c r="K36"/>
    </row>
    <row r="37" spans="3:11" x14ac:dyDescent="0.25">
      <c r="E37" s="1"/>
    </row>
    <row r="38" spans="3:11" x14ac:dyDescent="0.25">
      <c r="D38" s="21"/>
      <c r="E38" s="21"/>
      <c r="F38" s="21"/>
    </row>
    <row r="39" spans="3:11" x14ac:dyDescent="0.25">
      <c r="D39" s="18"/>
      <c r="E39" s="19"/>
      <c r="F39" s="18"/>
      <c r="G39" s="21"/>
      <c r="H39" s="21"/>
      <c r="I39" s="21"/>
    </row>
    <row r="40" spans="3:11" x14ac:dyDescent="0.25">
      <c r="D40" s="18"/>
      <c r="E40" s="19"/>
      <c r="F40" s="18"/>
      <c r="G40" s="19"/>
      <c r="H40" s="22"/>
      <c r="I40" s="22"/>
    </row>
    <row r="41" spans="3:11" x14ac:dyDescent="0.25">
      <c r="D41" s="18"/>
      <c r="E41" s="19"/>
      <c r="F41" s="18"/>
      <c r="G41" s="19"/>
      <c r="H41" s="22"/>
      <c r="I41" s="22"/>
    </row>
    <row r="42" spans="3:11" x14ac:dyDescent="0.25">
      <c r="D42" s="18"/>
      <c r="E42" s="19"/>
      <c r="F42" s="18"/>
      <c r="G42" s="19"/>
      <c r="H42" s="22"/>
      <c r="I42" s="22"/>
    </row>
    <row r="43" spans="3:11" x14ac:dyDescent="0.25">
      <c r="D43" s="18"/>
      <c r="F43" s="1"/>
      <c r="G43" s="19"/>
      <c r="H43" s="22"/>
      <c r="I43" s="22"/>
    </row>
    <row r="44" spans="3:11" x14ac:dyDescent="0.25">
      <c r="F44" s="1"/>
      <c r="H44" s="1"/>
    </row>
    <row r="45" spans="3:11" x14ac:dyDescent="0.25">
      <c r="H45" s="1"/>
    </row>
  </sheetData>
  <mergeCells count="1">
    <mergeCell ref="A28:C2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5"/>
  <sheetViews>
    <sheetView zoomScale="115" zoomScaleNormal="115" workbookViewId="0">
      <selection activeCell="H18" sqref="H18:J18"/>
    </sheetView>
  </sheetViews>
  <sheetFormatPr defaultRowHeight="15" x14ac:dyDescent="0.25"/>
  <cols>
    <col min="1" max="1" width="4.7109375" style="13" customWidth="1"/>
    <col min="2" max="2" width="6.85546875" customWidth="1"/>
    <col min="3" max="3" width="7.140625" customWidth="1"/>
    <col min="4" max="4" width="9" customWidth="1"/>
    <col min="5" max="5" width="11.28515625" customWidth="1"/>
    <col min="6" max="6" width="11.7109375" customWidth="1"/>
    <col min="7" max="7" width="11.42578125" customWidth="1"/>
    <col min="8" max="8" width="17.28515625" customWidth="1"/>
    <col min="9" max="9" width="14" customWidth="1"/>
    <col min="10" max="10" width="15.140625" customWidth="1"/>
    <col min="11" max="11" width="8.42578125" style="18" customWidth="1"/>
  </cols>
  <sheetData>
    <row r="1" spans="1:11" ht="54" x14ac:dyDescent="0.25">
      <c r="A1" s="5" t="s">
        <v>0</v>
      </c>
      <c r="B1" s="6" t="s">
        <v>3</v>
      </c>
      <c r="C1" s="6" t="s">
        <v>1</v>
      </c>
      <c r="D1" s="6" t="s">
        <v>4</v>
      </c>
      <c r="E1" s="7" t="s">
        <v>5</v>
      </c>
      <c r="F1" s="6" t="s">
        <v>11</v>
      </c>
      <c r="G1" s="6" t="s">
        <v>10</v>
      </c>
      <c r="H1" s="23" t="s">
        <v>6</v>
      </c>
      <c r="I1" s="23" t="s">
        <v>7</v>
      </c>
      <c r="J1" s="23" t="s">
        <v>8</v>
      </c>
      <c r="K1" s="6" t="s">
        <v>9</v>
      </c>
    </row>
    <row r="2" spans="1:11" x14ac:dyDescent="0.25">
      <c r="A2" s="8">
        <v>1</v>
      </c>
      <c r="B2" s="12" t="s">
        <v>58</v>
      </c>
      <c r="C2" s="9">
        <v>1</v>
      </c>
      <c r="D2" s="11" t="s">
        <v>75</v>
      </c>
      <c r="E2" s="11">
        <v>706</v>
      </c>
      <c r="F2" s="14">
        <f>E2*1.1</f>
        <v>776.6</v>
      </c>
      <c r="G2" s="16">
        <v>6400</v>
      </c>
      <c r="H2" s="24">
        <f>E2*G2</f>
        <v>4518400</v>
      </c>
      <c r="I2" s="24">
        <f t="shared" ref="I2:I17" si="0">H2*0.95</f>
        <v>4292480</v>
      </c>
      <c r="J2" s="24">
        <f t="shared" ref="J2:J17" si="1">H2*0.8</f>
        <v>3614720</v>
      </c>
      <c r="K2" s="17">
        <f t="shared" ref="K2:K17" si="2">MROUND((H2*0.025/12),500)</f>
        <v>9500</v>
      </c>
    </row>
    <row r="3" spans="1:11" x14ac:dyDescent="0.25">
      <c r="A3" s="8">
        <v>2</v>
      </c>
      <c r="B3" s="12" t="s">
        <v>59</v>
      </c>
      <c r="C3" s="9">
        <v>2</v>
      </c>
      <c r="D3" s="11" t="s">
        <v>12</v>
      </c>
      <c r="E3" s="11">
        <v>745</v>
      </c>
      <c r="F3" s="14">
        <f t="shared" ref="F3:F17" si="3">E3*1.1</f>
        <v>819.50000000000011</v>
      </c>
      <c r="G3" s="16">
        <v>6400</v>
      </c>
      <c r="H3" s="24">
        <f t="shared" ref="H3:H17" si="4">E3*G3</f>
        <v>4768000</v>
      </c>
      <c r="I3" s="24">
        <f t="shared" si="0"/>
        <v>4529600</v>
      </c>
      <c r="J3" s="24">
        <f t="shared" si="1"/>
        <v>3814400</v>
      </c>
      <c r="K3" s="17">
        <f t="shared" si="2"/>
        <v>10000</v>
      </c>
    </row>
    <row r="4" spans="1:11" x14ac:dyDescent="0.25">
      <c r="A4" s="8">
        <v>3</v>
      </c>
      <c r="B4" s="12" t="s">
        <v>60</v>
      </c>
      <c r="C4" s="9">
        <v>2</v>
      </c>
      <c r="D4" s="11" t="s">
        <v>75</v>
      </c>
      <c r="E4" s="11">
        <v>706</v>
      </c>
      <c r="F4" s="14">
        <f t="shared" si="3"/>
        <v>776.6</v>
      </c>
      <c r="G4" s="16">
        <v>6400</v>
      </c>
      <c r="H4" s="24">
        <f t="shared" si="4"/>
        <v>4518400</v>
      </c>
      <c r="I4" s="24">
        <f t="shared" si="0"/>
        <v>4292480</v>
      </c>
      <c r="J4" s="24">
        <f t="shared" si="1"/>
        <v>3614720</v>
      </c>
      <c r="K4" s="17">
        <f t="shared" si="2"/>
        <v>9500</v>
      </c>
    </row>
    <row r="5" spans="1:11" x14ac:dyDescent="0.25">
      <c r="A5" s="8">
        <v>4</v>
      </c>
      <c r="B5" s="12" t="s">
        <v>61</v>
      </c>
      <c r="C5" s="9">
        <v>2</v>
      </c>
      <c r="D5" s="11" t="s">
        <v>75</v>
      </c>
      <c r="E5" s="11">
        <v>706</v>
      </c>
      <c r="F5" s="14">
        <f t="shared" si="3"/>
        <v>776.6</v>
      </c>
      <c r="G5" s="16">
        <v>6400</v>
      </c>
      <c r="H5" s="24">
        <f t="shared" si="4"/>
        <v>4518400</v>
      </c>
      <c r="I5" s="24">
        <f t="shared" si="0"/>
        <v>4292480</v>
      </c>
      <c r="J5" s="24">
        <f t="shared" si="1"/>
        <v>3614720</v>
      </c>
      <c r="K5" s="17">
        <f t="shared" si="2"/>
        <v>9500</v>
      </c>
    </row>
    <row r="6" spans="1:11" x14ac:dyDescent="0.25">
      <c r="A6" s="8">
        <v>5</v>
      </c>
      <c r="B6" s="12" t="s">
        <v>62</v>
      </c>
      <c r="C6" s="9">
        <v>3</v>
      </c>
      <c r="D6" s="11" t="s">
        <v>75</v>
      </c>
      <c r="E6" s="11">
        <v>706</v>
      </c>
      <c r="F6" s="14">
        <f t="shared" si="3"/>
        <v>776.6</v>
      </c>
      <c r="G6" s="16">
        <v>6400</v>
      </c>
      <c r="H6" s="24">
        <f t="shared" si="4"/>
        <v>4518400</v>
      </c>
      <c r="I6" s="24">
        <f t="shared" si="0"/>
        <v>4292480</v>
      </c>
      <c r="J6" s="24">
        <f t="shared" si="1"/>
        <v>3614720</v>
      </c>
      <c r="K6" s="17">
        <f t="shared" si="2"/>
        <v>9500</v>
      </c>
    </row>
    <row r="7" spans="1:11" x14ac:dyDescent="0.25">
      <c r="A7" s="8">
        <v>6</v>
      </c>
      <c r="B7" s="12" t="s">
        <v>63</v>
      </c>
      <c r="C7" s="9">
        <v>3</v>
      </c>
      <c r="D7" s="11" t="s">
        <v>75</v>
      </c>
      <c r="E7" s="11">
        <v>706</v>
      </c>
      <c r="F7" s="14">
        <f t="shared" si="3"/>
        <v>776.6</v>
      </c>
      <c r="G7" s="16">
        <v>6400</v>
      </c>
      <c r="H7" s="24">
        <f t="shared" si="4"/>
        <v>4518400</v>
      </c>
      <c r="I7" s="24">
        <f t="shared" si="0"/>
        <v>4292480</v>
      </c>
      <c r="J7" s="24">
        <f t="shared" si="1"/>
        <v>3614720</v>
      </c>
      <c r="K7" s="17">
        <f t="shared" si="2"/>
        <v>9500</v>
      </c>
    </row>
    <row r="8" spans="1:11" x14ac:dyDescent="0.25">
      <c r="A8" s="8">
        <v>7</v>
      </c>
      <c r="B8" s="12" t="s">
        <v>64</v>
      </c>
      <c r="C8" s="9">
        <v>4</v>
      </c>
      <c r="D8" s="11" t="s">
        <v>12</v>
      </c>
      <c r="E8" s="11">
        <v>745</v>
      </c>
      <c r="F8" s="14">
        <f t="shared" si="3"/>
        <v>819.50000000000011</v>
      </c>
      <c r="G8" s="16">
        <v>6400</v>
      </c>
      <c r="H8" s="24">
        <f t="shared" si="4"/>
        <v>4768000</v>
      </c>
      <c r="I8" s="24">
        <f t="shared" si="0"/>
        <v>4529600</v>
      </c>
      <c r="J8" s="24">
        <f t="shared" si="1"/>
        <v>3814400</v>
      </c>
      <c r="K8" s="17">
        <f t="shared" si="2"/>
        <v>10000</v>
      </c>
    </row>
    <row r="9" spans="1:11" x14ac:dyDescent="0.25">
      <c r="A9" s="8">
        <v>8</v>
      </c>
      <c r="B9" s="12" t="s">
        <v>65</v>
      </c>
      <c r="C9" s="9">
        <v>4</v>
      </c>
      <c r="D9" s="11" t="s">
        <v>75</v>
      </c>
      <c r="E9" s="11">
        <v>706</v>
      </c>
      <c r="F9" s="14">
        <f t="shared" si="3"/>
        <v>776.6</v>
      </c>
      <c r="G9" s="16">
        <v>6400</v>
      </c>
      <c r="H9" s="24">
        <f t="shared" si="4"/>
        <v>4518400</v>
      </c>
      <c r="I9" s="24">
        <f t="shared" si="0"/>
        <v>4292480</v>
      </c>
      <c r="J9" s="24">
        <f t="shared" si="1"/>
        <v>3614720</v>
      </c>
      <c r="K9" s="17">
        <f t="shared" si="2"/>
        <v>9500</v>
      </c>
    </row>
    <row r="10" spans="1:11" x14ac:dyDescent="0.25">
      <c r="A10" s="8">
        <v>9</v>
      </c>
      <c r="B10" s="12" t="s">
        <v>66</v>
      </c>
      <c r="C10" s="9">
        <v>4</v>
      </c>
      <c r="D10" s="11" t="s">
        <v>75</v>
      </c>
      <c r="E10" s="11">
        <v>706</v>
      </c>
      <c r="F10" s="14">
        <f t="shared" si="3"/>
        <v>776.6</v>
      </c>
      <c r="G10" s="16">
        <v>6400</v>
      </c>
      <c r="H10" s="24">
        <f t="shared" si="4"/>
        <v>4518400</v>
      </c>
      <c r="I10" s="24">
        <f t="shared" si="0"/>
        <v>4292480</v>
      </c>
      <c r="J10" s="24">
        <f t="shared" si="1"/>
        <v>3614720</v>
      </c>
      <c r="K10" s="17">
        <f t="shared" si="2"/>
        <v>9500</v>
      </c>
    </row>
    <row r="11" spans="1:11" x14ac:dyDescent="0.25">
      <c r="A11" s="8">
        <v>10</v>
      </c>
      <c r="B11" s="12" t="s">
        <v>67</v>
      </c>
      <c r="C11" s="9">
        <v>3</v>
      </c>
      <c r="D11" s="11" t="s">
        <v>75</v>
      </c>
      <c r="E11" s="11">
        <v>706</v>
      </c>
      <c r="F11" s="14">
        <f t="shared" si="3"/>
        <v>776.6</v>
      </c>
      <c r="G11" s="16">
        <v>6400</v>
      </c>
      <c r="H11" s="24">
        <f t="shared" si="4"/>
        <v>4518400</v>
      </c>
      <c r="I11" s="24">
        <f t="shared" si="0"/>
        <v>4292480</v>
      </c>
      <c r="J11" s="24">
        <f t="shared" si="1"/>
        <v>3614720</v>
      </c>
      <c r="K11" s="17">
        <f t="shared" si="2"/>
        <v>9500</v>
      </c>
    </row>
    <row r="12" spans="1:11" x14ac:dyDescent="0.25">
      <c r="A12" s="8">
        <v>11</v>
      </c>
      <c r="B12" s="12" t="s">
        <v>68</v>
      </c>
      <c r="C12" s="9">
        <v>5</v>
      </c>
      <c r="D12" s="11" t="s">
        <v>75</v>
      </c>
      <c r="E12" s="11">
        <v>706</v>
      </c>
      <c r="F12" s="14">
        <f t="shared" si="3"/>
        <v>776.6</v>
      </c>
      <c r="G12" s="16">
        <v>6400</v>
      </c>
      <c r="H12" s="24">
        <f t="shared" si="4"/>
        <v>4518400</v>
      </c>
      <c r="I12" s="24">
        <f t="shared" si="0"/>
        <v>4292480</v>
      </c>
      <c r="J12" s="24">
        <f t="shared" si="1"/>
        <v>3614720</v>
      </c>
      <c r="K12" s="17">
        <f t="shared" si="2"/>
        <v>9500</v>
      </c>
    </row>
    <row r="13" spans="1:11" x14ac:dyDescent="0.25">
      <c r="A13" s="8">
        <v>12</v>
      </c>
      <c r="B13" s="12" t="s">
        <v>69</v>
      </c>
      <c r="C13" s="9">
        <v>6</v>
      </c>
      <c r="D13" s="11" t="s">
        <v>12</v>
      </c>
      <c r="E13" s="11">
        <v>745</v>
      </c>
      <c r="F13" s="14">
        <f t="shared" si="3"/>
        <v>819.50000000000011</v>
      </c>
      <c r="G13" s="16">
        <v>6400</v>
      </c>
      <c r="H13" s="24">
        <f t="shared" si="4"/>
        <v>4768000</v>
      </c>
      <c r="I13" s="24">
        <f t="shared" si="0"/>
        <v>4529600</v>
      </c>
      <c r="J13" s="24">
        <f t="shared" si="1"/>
        <v>3814400</v>
      </c>
      <c r="K13" s="17">
        <f t="shared" si="2"/>
        <v>10000</v>
      </c>
    </row>
    <row r="14" spans="1:11" x14ac:dyDescent="0.25">
      <c r="A14" s="8">
        <v>13</v>
      </c>
      <c r="B14" s="12" t="s">
        <v>70</v>
      </c>
      <c r="C14" s="9">
        <v>6</v>
      </c>
      <c r="D14" s="11" t="s">
        <v>75</v>
      </c>
      <c r="E14" s="11">
        <v>706</v>
      </c>
      <c r="F14" s="14">
        <f t="shared" si="3"/>
        <v>776.6</v>
      </c>
      <c r="G14" s="16">
        <v>6400</v>
      </c>
      <c r="H14" s="24">
        <f t="shared" si="4"/>
        <v>4518400</v>
      </c>
      <c r="I14" s="24">
        <f t="shared" si="0"/>
        <v>4292480</v>
      </c>
      <c r="J14" s="24">
        <f t="shared" si="1"/>
        <v>3614720</v>
      </c>
      <c r="K14" s="17">
        <f t="shared" si="2"/>
        <v>9500</v>
      </c>
    </row>
    <row r="15" spans="1:11" x14ac:dyDescent="0.25">
      <c r="A15" s="8">
        <v>14</v>
      </c>
      <c r="B15" s="12" t="s">
        <v>71</v>
      </c>
      <c r="C15" s="9">
        <v>6</v>
      </c>
      <c r="D15" s="11" t="s">
        <v>75</v>
      </c>
      <c r="E15" s="11">
        <v>706</v>
      </c>
      <c r="F15" s="14">
        <f t="shared" si="3"/>
        <v>776.6</v>
      </c>
      <c r="G15" s="16">
        <v>6400</v>
      </c>
      <c r="H15" s="24">
        <f t="shared" si="4"/>
        <v>4518400</v>
      </c>
      <c r="I15" s="24">
        <f t="shared" si="0"/>
        <v>4292480</v>
      </c>
      <c r="J15" s="24">
        <f t="shared" si="1"/>
        <v>3614720</v>
      </c>
      <c r="K15" s="17">
        <f t="shared" si="2"/>
        <v>9500</v>
      </c>
    </row>
    <row r="16" spans="1:11" x14ac:dyDescent="0.25">
      <c r="A16" s="8">
        <v>15</v>
      </c>
      <c r="B16" s="12" t="s">
        <v>72</v>
      </c>
      <c r="C16" s="9">
        <v>7</v>
      </c>
      <c r="D16" s="11" t="s">
        <v>75</v>
      </c>
      <c r="E16" s="11">
        <v>706</v>
      </c>
      <c r="F16" s="14">
        <f t="shared" si="3"/>
        <v>776.6</v>
      </c>
      <c r="G16" s="16">
        <v>6400</v>
      </c>
      <c r="H16" s="24">
        <f t="shared" si="4"/>
        <v>4518400</v>
      </c>
      <c r="I16" s="24">
        <f t="shared" si="0"/>
        <v>4292480</v>
      </c>
      <c r="J16" s="24">
        <f t="shared" si="1"/>
        <v>3614720</v>
      </c>
      <c r="K16" s="17">
        <f t="shared" si="2"/>
        <v>9500</v>
      </c>
    </row>
    <row r="17" spans="1:11" x14ac:dyDescent="0.25">
      <c r="A17" s="8">
        <v>16</v>
      </c>
      <c r="B17" s="12" t="s">
        <v>73</v>
      </c>
      <c r="C17" s="9">
        <v>7</v>
      </c>
      <c r="D17" s="11" t="s">
        <v>75</v>
      </c>
      <c r="E17" s="11">
        <v>706</v>
      </c>
      <c r="F17" s="14">
        <f t="shared" si="3"/>
        <v>776.6</v>
      </c>
      <c r="G17" s="16">
        <v>6400</v>
      </c>
      <c r="H17" s="24">
        <f t="shared" si="4"/>
        <v>4518400</v>
      </c>
      <c r="I17" s="24">
        <f t="shared" si="0"/>
        <v>4292480</v>
      </c>
      <c r="J17" s="24">
        <f t="shared" si="1"/>
        <v>3614720</v>
      </c>
      <c r="K17" s="17">
        <f t="shared" si="2"/>
        <v>9500</v>
      </c>
    </row>
    <row r="18" spans="1:11" ht="16.5" x14ac:dyDescent="0.3">
      <c r="A18" s="42" t="s">
        <v>2</v>
      </c>
      <c r="B18" s="43"/>
      <c r="C18" s="43"/>
      <c r="D18" s="31"/>
      <c r="E18" s="15">
        <f>SUM(E2:E17)</f>
        <v>11413</v>
      </c>
      <c r="F18" s="15">
        <f>SUM(F2:F17)</f>
        <v>12554.300000000003</v>
      </c>
      <c r="G18" s="16">
        <v>6400</v>
      </c>
      <c r="H18" s="25">
        <f>SUM(H2:H17)</f>
        <v>73043200</v>
      </c>
      <c r="I18" s="26">
        <f>SUM(I2:I17)</f>
        <v>69391040</v>
      </c>
      <c r="J18" s="26">
        <f>SUM(J2:J17)</f>
        <v>58434560</v>
      </c>
      <c r="K18" s="10"/>
    </row>
    <row r="19" spans="1:11" x14ac:dyDescent="0.25">
      <c r="F19" s="20"/>
      <c r="H19" s="27"/>
    </row>
    <row r="20" spans="1:11" ht="16.5" x14ac:dyDescent="0.3">
      <c r="G20" s="28" t="s">
        <v>13</v>
      </c>
      <c r="H20" s="30">
        <f>H18</f>
        <v>73043200</v>
      </c>
    </row>
    <row r="21" spans="1:11" ht="16.5" x14ac:dyDescent="0.3">
      <c r="G21" s="28" t="s">
        <v>14</v>
      </c>
      <c r="H21" s="29">
        <f>H20*95%</f>
        <v>69391040</v>
      </c>
    </row>
    <row r="22" spans="1:11" ht="16.5" x14ac:dyDescent="0.3">
      <c r="C22" s="18"/>
      <c r="D22" s="21"/>
      <c r="E22" s="21"/>
      <c r="G22" s="28" t="s">
        <v>15</v>
      </c>
      <c r="H22" s="29">
        <f>H20*80%</f>
        <v>58434560</v>
      </c>
      <c r="K22"/>
    </row>
    <row r="23" spans="1:11" x14ac:dyDescent="0.25">
      <c r="C23" s="18"/>
      <c r="D23" s="18"/>
      <c r="E23" s="19"/>
      <c r="F23" s="22"/>
      <c r="H23" s="18"/>
      <c r="K23"/>
    </row>
    <row r="24" spans="1:11" x14ac:dyDescent="0.25">
      <c r="C24" s="18"/>
      <c r="D24" s="18"/>
      <c r="E24" s="19"/>
      <c r="F24" s="22"/>
      <c r="H24" s="18"/>
      <c r="K24"/>
    </row>
    <row r="25" spans="1:11" x14ac:dyDescent="0.25">
      <c r="C25" s="18"/>
      <c r="D25" s="18"/>
      <c r="E25" s="19"/>
      <c r="F25" s="22"/>
      <c r="H25" s="18"/>
      <c r="K25"/>
    </row>
    <row r="26" spans="1:11" x14ac:dyDescent="0.25">
      <c r="H26" s="18"/>
      <c r="K26"/>
    </row>
    <row r="27" spans="1:11" x14ac:dyDescent="0.25">
      <c r="E27" s="1"/>
    </row>
    <row r="28" spans="1:11" x14ac:dyDescent="0.25">
      <c r="D28" s="21"/>
      <c r="E28" s="21"/>
      <c r="F28" s="21"/>
    </row>
    <row r="29" spans="1:11" x14ac:dyDescent="0.25">
      <c r="D29" s="18"/>
      <c r="E29" s="19"/>
      <c r="F29" s="18"/>
      <c r="G29" s="21"/>
      <c r="H29" s="21"/>
      <c r="I29" s="21"/>
    </row>
    <row r="30" spans="1:11" x14ac:dyDescent="0.25">
      <c r="D30" s="18"/>
      <c r="E30" s="19"/>
      <c r="F30" s="18"/>
      <c r="G30" s="19"/>
      <c r="H30" s="22"/>
      <c r="I30" s="22"/>
    </row>
    <row r="31" spans="1:11" x14ac:dyDescent="0.25">
      <c r="D31" s="18"/>
      <c r="E31" s="19"/>
      <c r="F31" s="18"/>
      <c r="G31" s="19"/>
      <c r="H31" s="22"/>
      <c r="I31" s="22"/>
    </row>
    <row r="32" spans="1:11" x14ac:dyDescent="0.25">
      <c r="D32" s="18"/>
      <c r="E32" s="19"/>
      <c r="F32" s="18"/>
      <c r="G32" s="19"/>
      <c r="H32" s="22"/>
      <c r="I32" s="22"/>
    </row>
    <row r="33" spans="4:9" x14ac:dyDescent="0.25">
      <c r="D33" s="18"/>
      <c r="F33" s="1"/>
      <c r="G33" s="19"/>
      <c r="H33" s="22"/>
      <c r="I33" s="22"/>
    </row>
    <row r="34" spans="4:9" x14ac:dyDescent="0.25">
      <c r="F34" s="1"/>
      <c r="H34" s="1"/>
    </row>
    <row r="35" spans="4:9" x14ac:dyDescent="0.25">
      <c r="H35" s="1"/>
    </row>
  </sheetData>
  <mergeCells count="1">
    <mergeCell ref="A18:C1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2:I7"/>
  <sheetViews>
    <sheetView zoomScale="115" zoomScaleNormal="115" workbookViewId="0">
      <selection activeCell="F11" sqref="F11"/>
    </sheetView>
  </sheetViews>
  <sheetFormatPr defaultRowHeight="15" x14ac:dyDescent="0.25"/>
  <cols>
    <col min="4" max="4" width="17.85546875" customWidth="1"/>
    <col min="5" max="5" width="19.85546875" customWidth="1"/>
    <col min="6" max="6" width="17.5703125" customWidth="1"/>
    <col min="8" max="8" width="14.7109375" customWidth="1"/>
  </cols>
  <sheetData>
    <row r="2" spans="3:9" x14ac:dyDescent="0.25">
      <c r="C2" s="35"/>
      <c r="D2" s="36" t="s">
        <v>13</v>
      </c>
      <c r="E2" s="36" t="s">
        <v>79</v>
      </c>
      <c r="F2" s="36" t="s">
        <v>15</v>
      </c>
      <c r="H2" s="39" t="s">
        <v>82</v>
      </c>
      <c r="I2" s="39" t="s">
        <v>81</v>
      </c>
    </row>
    <row r="3" spans="3:9" x14ac:dyDescent="0.25">
      <c r="C3" s="36" t="s">
        <v>76</v>
      </c>
      <c r="D3" s="25">
        <v>73043200</v>
      </c>
      <c r="E3" s="26">
        <v>69391040</v>
      </c>
      <c r="F3" s="26">
        <v>58434560</v>
      </c>
      <c r="H3" s="40">
        <v>11413</v>
      </c>
      <c r="I3" s="40">
        <v>12554.300000000003</v>
      </c>
    </row>
    <row r="4" spans="3:9" x14ac:dyDescent="0.25">
      <c r="C4" s="36" t="s">
        <v>77</v>
      </c>
      <c r="D4" s="25">
        <v>117312000</v>
      </c>
      <c r="E4" s="26">
        <v>111446400</v>
      </c>
      <c r="F4" s="26">
        <v>93849600</v>
      </c>
      <c r="H4" s="40">
        <v>18330</v>
      </c>
      <c r="I4" s="40">
        <v>20163.000000000004</v>
      </c>
    </row>
    <row r="5" spans="3:9" x14ac:dyDescent="0.25">
      <c r="C5" s="36" t="s">
        <v>78</v>
      </c>
      <c r="D5" s="25">
        <v>73043200</v>
      </c>
      <c r="E5" s="26">
        <v>69391040</v>
      </c>
      <c r="F5" s="26">
        <v>58434560</v>
      </c>
      <c r="H5" s="40">
        <v>11413</v>
      </c>
      <c r="I5" s="40">
        <v>12554.300000000003</v>
      </c>
    </row>
    <row r="6" spans="3:9" ht="15.75" x14ac:dyDescent="0.25">
      <c r="C6" s="37" t="s">
        <v>80</v>
      </c>
      <c r="D6" s="38">
        <f>SUM(D3:D5)</f>
        <v>263398400</v>
      </c>
      <c r="E6" s="38">
        <f>SUM(E3:E5)</f>
        <v>250228480</v>
      </c>
      <c r="F6" s="38">
        <f>SUM(F3:F5)</f>
        <v>210718720</v>
      </c>
      <c r="H6" s="41">
        <f>SUM(H3:H5)</f>
        <v>41156</v>
      </c>
      <c r="I6" s="41">
        <f>SUM(I3:I5)</f>
        <v>45271.600000000006</v>
      </c>
    </row>
    <row r="7" spans="3:9" x14ac:dyDescent="0.25">
      <c r="H7" s="34"/>
      <c r="I7" s="34"/>
    </row>
  </sheetData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5058DF-8C15-4168-B47A-8C71A8965554}">
  <dimension ref="L8:O29"/>
  <sheetViews>
    <sheetView tabSelected="1" workbookViewId="0">
      <selection activeCell="K36" sqref="K36"/>
    </sheetView>
  </sheetViews>
  <sheetFormatPr defaultRowHeight="15" x14ac:dyDescent="0.25"/>
  <cols>
    <col min="13" max="13" width="17.28515625" customWidth="1"/>
  </cols>
  <sheetData>
    <row r="8" spans="12:15" x14ac:dyDescent="0.25">
      <c r="L8" t="s">
        <v>83</v>
      </c>
      <c r="M8">
        <v>2</v>
      </c>
      <c r="N8" s="1">
        <v>69.222999999999999</v>
      </c>
      <c r="O8" s="1">
        <f>N8*10.764</f>
        <v>745.11637199999996</v>
      </c>
    </row>
    <row r="9" spans="12:15" x14ac:dyDescent="0.25">
      <c r="M9">
        <v>7</v>
      </c>
      <c r="N9" s="1">
        <v>69.222999999999999</v>
      </c>
      <c r="O9" s="1">
        <f t="shared" ref="O9:O23" si="0">N9*10.764</f>
        <v>745.11637199999996</v>
      </c>
    </row>
    <row r="10" spans="12:15" x14ac:dyDescent="0.25">
      <c r="M10">
        <v>12</v>
      </c>
      <c r="N10" s="1">
        <v>69.222999999999999</v>
      </c>
      <c r="O10" s="1">
        <f t="shared" si="0"/>
        <v>745.11637199999996</v>
      </c>
    </row>
    <row r="12" spans="12:15" x14ac:dyDescent="0.25">
      <c r="L12" t="s">
        <v>84</v>
      </c>
      <c r="M12">
        <v>1</v>
      </c>
      <c r="N12">
        <v>65.546999999999997</v>
      </c>
      <c r="O12" s="1">
        <f t="shared" si="0"/>
        <v>705.54790799999989</v>
      </c>
    </row>
    <row r="13" spans="12:15" x14ac:dyDescent="0.25">
      <c r="M13">
        <v>3</v>
      </c>
      <c r="N13">
        <v>65.546999999999997</v>
      </c>
      <c r="O13" s="1">
        <f t="shared" si="0"/>
        <v>705.54790799999989</v>
      </c>
    </row>
    <row r="14" spans="12:15" x14ac:dyDescent="0.25">
      <c r="M14">
        <v>5</v>
      </c>
      <c r="N14">
        <v>65.546999999999997</v>
      </c>
      <c r="O14" s="1">
        <f t="shared" si="0"/>
        <v>705.54790799999989</v>
      </c>
    </row>
    <row r="15" spans="12:15" x14ac:dyDescent="0.25">
      <c r="M15">
        <v>6</v>
      </c>
      <c r="N15">
        <v>65.546999999999997</v>
      </c>
      <c r="O15" s="1">
        <f t="shared" si="0"/>
        <v>705.54790799999989</v>
      </c>
    </row>
    <row r="16" spans="12:15" x14ac:dyDescent="0.25">
      <c r="M16">
        <v>8</v>
      </c>
      <c r="N16">
        <v>65.546999999999997</v>
      </c>
      <c r="O16" s="1">
        <f t="shared" si="0"/>
        <v>705.54790799999989</v>
      </c>
    </row>
    <row r="17" spans="12:15" x14ac:dyDescent="0.25">
      <c r="M17">
        <v>9</v>
      </c>
      <c r="N17">
        <v>65.546999999999997</v>
      </c>
      <c r="O17" s="1">
        <f t="shared" si="0"/>
        <v>705.54790799999989</v>
      </c>
    </row>
    <row r="18" spans="12:15" x14ac:dyDescent="0.25">
      <c r="M18">
        <v>10</v>
      </c>
      <c r="N18">
        <v>65.546999999999997</v>
      </c>
      <c r="O18" s="1">
        <f t="shared" si="0"/>
        <v>705.54790799999989</v>
      </c>
    </row>
    <row r="19" spans="12:15" x14ac:dyDescent="0.25">
      <c r="M19">
        <v>11</v>
      </c>
      <c r="N19">
        <v>65.546999999999997</v>
      </c>
      <c r="O19" s="1">
        <f t="shared" si="0"/>
        <v>705.54790799999989</v>
      </c>
    </row>
    <row r="20" spans="12:15" x14ac:dyDescent="0.25">
      <c r="M20">
        <v>13</v>
      </c>
      <c r="N20">
        <v>65.546999999999997</v>
      </c>
      <c r="O20" s="1">
        <f t="shared" si="0"/>
        <v>705.54790799999989</v>
      </c>
    </row>
    <row r="21" spans="12:15" x14ac:dyDescent="0.25">
      <c r="M21">
        <v>14</v>
      </c>
      <c r="N21">
        <v>65.546999999999997</v>
      </c>
      <c r="O21" s="1">
        <f t="shared" si="0"/>
        <v>705.54790799999989</v>
      </c>
    </row>
    <row r="22" spans="12:15" x14ac:dyDescent="0.25">
      <c r="M22">
        <v>15</v>
      </c>
      <c r="N22">
        <v>65.546999999999997</v>
      </c>
      <c r="O22" s="1">
        <f t="shared" si="0"/>
        <v>705.54790799999989</v>
      </c>
    </row>
    <row r="23" spans="12:15" x14ac:dyDescent="0.25">
      <c r="M23">
        <v>16</v>
      </c>
      <c r="N23">
        <v>65.546999999999997</v>
      </c>
      <c r="O23" s="1">
        <f t="shared" si="0"/>
        <v>705.54790799999989</v>
      </c>
    </row>
    <row r="26" spans="12:15" x14ac:dyDescent="0.25">
      <c r="L26" s="34" t="s">
        <v>85</v>
      </c>
      <c r="M26" t="s">
        <v>86</v>
      </c>
      <c r="N26" s="1">
        <v>65.546999999999997</v>
      </c>
      <c r="O26" s="1">
        <f t="shared" ref="O26:O29" si="1">N26*10.764</f>
        <v>705.54790799999989</v>
      </c>
    </row>
    <row r="28" spans="12:15" x14ac:dyDescent="0.25">
      <c r="L28" t="s">
        <v>87</v>
      </c>
      <c r="M28" t="s">
        <v>88</v>
      </c>
      <c r="N28">
        <v>69.222999999999999</v>
      </c>
      <c r="O28" s="1">
        <f t="shared" si="1"/>
        <v>745.11637199999996</v>
      </c>
    </row>
    <row r="29" spans="12:15" x14ac:dyDescent="0.25">
      <c r="L29" t="s">
        <v>89</v>
      </c>
      <c r="M29" t="s">
        <v>90</v>
      </c>
      <c r="N29">
        <v>65.546999999999997</v>
      </c>
      <c r="O29" s="1">
        <f t="shared" si="1"/>
        <v>705.54790799999989</v>
      </c>
    </row>
  </sheetData>
  <pageMargins left="0.7" right="0.7" top="0.75" bottom="0.75" header="0.3" footer="0.3"/>
  <pageSetup orientation="portrait" horizontalDpi="1200" verticalDpi="1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E25"/>
  <sheetViews>
    <sheetView topLeftCell="A7" zoomScaleNormal="100" workbookViewId="0">
      <selection activeCell="M20" sqref="M20"/>
    </sheetView>
  </sheetViews>
  <sheetFormatPr defaultRowHeight="15" x14ac:dyDescent="0.25"/>
  <cols>
    <col min="6" max="6" width="13.42578125" customWidth="1"/>
  </cols>
  <sheetData>
    <row r="25" spans="5:5" x14ac:dyDescent="0.25">
      <c r="E25" s="1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K3:K5"/>
  <sheetViews>
    <sheetView zoomScale="160" zoomScaleNormal="160" workbookViewId="0">
      <selection activeCell="K9" sqref="K9"/>
    </sheetView>
  </sheetViews>
  <sheetFormatPr defaultRowHeight="15" x14ac:dyDescent="0.25"/>
  <cols>
    <col min="12" max="12" width="14.5703125" customWidth="1"/>
  </cols>
  <sheetData>
    <row r="3" spans="11:11" x14ac:dyDescent="0.25">
      <c r="K3">
        <v>665</v>
      </c>
    </row>
    <row r="4" spans="11:11" x14ac:dyDescent="0.25">
      <c r="K4">
        <v>4500000</v>
      </c>
    </row>
    <row r="5" spans="11:11" x14ac:dyDescent="0.25">
      <c r="K5" s="32">
        <f>K4/K3</f>
        <v>6766.917293233083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K3:K5"/>
  <sheetViews>
    <sheetView zoomScale="130" zoomScaleNormal="130" workbookViewId="0">
      <selection activeCell="L9" sqref="L9"/>
    </sheetView>
  </sheetViews>
  <sheetFormatPr defaultRowHeight="15" x14ac:dyDescent="0.25"/>
  <cols>
    <col min="13" max="13" width="11.7109375" customWidth="1"/>
  </cols>
  <sheetData>
    <row r="3" spans="11:11" x14ac:dyDescent="0.25">
      <c r="K3">
        <v>625</v>
      </c>
    </row>
    <row r="4" spans="11:11" x14ac:dyDescent="0.25">
      <c r="K4">
        <v>4000000</v>
      </c>
    </row>
    <row r="5" spans="11:11" x14ac:dyDescent="0.25">
      <c r="K5" s="32">
        <f>K4/K3</f>
        <v>6400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K2:K4"/>
  <sheetViews>
    <sheetView zoomScale="145" zoomScaleNormal="145" workbookViewId="0">
      <selection activeCell="K9" sqref="K9"/>
    </sheetView>
  </sheetViews>
  <sheetFormatPr defaultRowHeight="15" x14ac:dyDescent="0.25"/>
  <cols>
    <col min="12" max="12" width="12.42578125" customWidth="1"/>
  </cols>
  <sheetData>
    <row r="2" spans="11:11" x14ac:dyDescent="0.25">
      <c r="K2">
        <v>485</v>
      </c>
    </row>
    <row r="3" spans="11:11" x14ac:dyDescent="0.25">
      <c r="K3">
        <v>2500000</v>
      </c>
    </row>
    <row r="4" spans="11:11" x14ac:dyDescent="0.25">
      <c r="K4" s="32">
        <f>K3/K2</f>
        <v>5154.6391752577319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K3:K5"/>
  <sheetViews>
    <sheetView zoomScale="130" zoomScaleNormal="130" workbookViewId="0">
      <selection activeCell="L8" sqref="L8"/>
    </sheetView>
  </sheetViews>
  <sheetFormatPr defaultRowHeight="15" x14ac:dyDescent="0.25"/>
  <cols>
    <col min="11" max="11" width="12" bestFit="1" customWidth="1"/>
    <col min="13" max="13" width="13.42578125" customWidth="1"/>
  </cols>
  <sheetData>
    <row r="3" spans="11:11" x14ac:dyDescent="0.25">
      <c r="K3">
        <v>789</v>
      </c>
    </row>
    <row r="4" spans="11:11" x14ac:dyDescent="0.25">
      <c r="K4">
        <v>5739000</v>
      </c>
    </row>
    <row r="5" spans="11:11" x14ac:dyDescent="0.25">
      <c r="K5" s="33">
        <f>K4/K3</f>
        <v>7273.764258555133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A Wing</vt:lpstr>
      <vt:lpstr>B WIng</vt:lpstr>
      <vt:lpstr>C Wing</vt:lpstr>
      <vt:lpstr>TOTAL</vt:lpstr>
      <vt:lpstr>Typical</vt:lpstr>
      <vt:lpstr>IGR_1</vt:lpstr>
      <vt:lpstr>Listing 1</vt:lpstr>
      <vt:lpstr>Listing 2</vt:lpstr>
      <vt:lpstr>Listing 3</vt:lpstr>
      <vt:lpstr>Listing 4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2025-02-24T05:35:47Z</dcterms:modified>
</cp:coreProperties>
</file>