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umbai Central\Sagar Sharma\"/>
    </mc:Choice>
  </mc:AlternateContent>
  <xr:revisionPtr revIDLastSave="0" documentId="13_ncr:1_{FCF0635D-A370-4A9A-932B-A70076A3CE3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H31" i="4" l="1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Q5" i="4"/>
  <c r="R5" i="4"/>
  <c r="H16" i="4" l="1"/>
  <c r="H17" i="4"/>
  <c r="H18" i="4"/>
  <c r="F16" i="4"/>
  <c r="F17" i="4"/>
  <c r="F18" i="4"/>
  <c r="F19" i="4"/>
  <c r="G16" i="4"/>
  <c r="G17" i="4"/>
  <c r="G18" i="4"/>
  <c r="G19" i="4"/>
  <c r="R4" i="4"/>
  <c r="Q4" i="4"/>
  <c r="R3" i="4"/>
  <c r="Q3" i="4"/>
  <c r="R2" i="4"/>
  <c r="Q2" i="4"/>
  <c r="H30" i="4" l="1"/>
  <c r="H32" i="4" s="1"/>
  <c r="H28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<sst xmlns="http://schemas.openxmlformats.org/spreadsheetml/2006/main" count="27" uniqueCount="24">
  <si>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</si>
  <si>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</si>
  <si>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</si>
  <si>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</si>
  <si>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</si>
  <si>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</si>
  <si>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</si>
  <si>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</si>
  <si>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</si>
  <si>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</si>
  <si>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</si>
  <si>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</si>
  <si>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</si>
  <si>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3 Wing F 24th Floor Kanakia Silicon Valley Powai</t>
  </si>
  <si>
    <t>rera ca</t>
  </si>
  <si>
    <t>bal/db</t>
  </si>
  <si>
    <t>fmv</t>
  </si>
  <si>
    <t>rate</t>
  </si>
  <si>
    <t>2 car parking</t>
  </si>
  <si>
    <t>Cost sheet = 3,75,00,000</t>
  </si>
  <si>
    <t>08.02.25</t>
  </si>
  <si>
    <t>03.02.25</t>
  </si>
  <si>
    <t>31.01.25</t>
  </si>
  <si>
    <t xml:space="preserve">parkign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</si>
</sst>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8F23B-899D-44FD-A1A0-DC9D6B99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705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700BE3-82D6-4125-9A64-B060B807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210770</xdr:colOff>
      <xdr:row>45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41EF0-6CF9-4D3E-8730-ADBD3E823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45170" cy="8345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A6E25-8DB9-4FFA-9A03-994BDF66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2640E6-BC06-4708-A185-28ECB49E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78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563245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7E46A8-2139-48CF-A06E-87576DC5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97645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8C1E7-D7CD-4529-8AB4-358F10E48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10048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3C550-DA69-4C83-A525-1EA6E27E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22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6740A-1F03-4597-BD50-A640139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705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191803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26F2B-5EBF-458F-BC2E-C270BDBE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35803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0AA88-67FE-42AC-9396-669DD021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C44FA-C31E-4C87-B8C6-2338B29F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16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479A6-AA1F-4EA0-8866-E9A7FA4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26C43-0CA0-4BE6-BF5E-6D07AED2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zoomScaleNormal="100" workbookViewId="0">
      <selection activeCell="H30" sqref="H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1044.8614799999998</v>
      </c>
      <c r="C2" s="4">
        <f>B2*1.2</f>
        <v>1253.8337759999997</v>
      </c>
      <c r="D2" s="4">
        <f t="shared" ref="D2:D13" si="2">C2*1.2</f>
        <v>1504.6005311999995</v>
      </c>
      <c r="E2" s="5">
        <f t="shared" ref="E2:E13" si="3">R2</f>
        <v>36265404</v>
      </c>
      <c r="F2" s="15">
        <f t="shared" ref="F2:F13" si="4">ROUND((E2/B2),0)</f>
        <v>34708</v>
      </c>
      <c r="G2" s="10">
        <f t="shared" ref="G2:G13" si="5">ROUND((E2/C2),0)</f>
        <v>28924</v>
      </c>
      <c r="H2" s="10">
        <f t="shared" ref="H2:H13" si="6">ROUND((E2/D2),0)</f>
        <v>24103</v>
      </c>
      <c r="I2" s="4" t="e">
        <f>#REF!</f>
        <v>#REF!</v>
      </c>
      <c r="J2" s="4" t="str">
        <f t="shared" ref="J2:J13" si="7">S2</f>
        <v>08.02.25</v>
      </c>
      <c r="O2">
        <v>0</v>
      </c>
      <c r="P2">
        <f t="shared" ref="P2:P12" si="8">O2/1.2</f>
        <v>0</v>
      </c>
      <c r="Q2">
        <f>(93.27+3.8)*10.764</f>
        <v>1044.8614799999998</v>
      </c>
      <c r="R2" s="2">
        <f>34184304+2051100+30000</f>
        <v>36265404</v>
      </c>
      <c r="S2" s="8" t="s">
        <v>20</v>
      </c>
      <c r="T2" s="8">
        <v>5</v>
      </c>
    </row>
    <row r="3" spans="1:20" x14ac:dyDescent="0.25">
      <c r="A3" s="4">
        <f t="shared" si="0"/>
        <v>0</v>
      </c>
      <c r="B3" s="4">
        <f t="shared" si="1"/>
        <v>429.69887999999997</v>
      </c>
      <c r="C3" s="4">
        <f t="shared" ref="C3:C15" si="9">B3*1.2</f>
        <v>515.63865599999997</v>
      </c>
      <c r="D3" s="4">
        <f t="shared" si="2"/>
        <v>618.76638719999994</v>
      </c>
      <c r="E3" s="16">
        <f t="shared" si="3"/>
        <v>15930000</v>
      </c>
      <c r="F3" s="10">
        <f t="shared" si="4"/>
        <v>37072</v>
      </c>
      <c r="G3" s="10">
        <f t="shared" si="5"/>
        <v>30894</v>
      </c>
      <c r="H3" s="10">
        <f t="shared" si="6"/>
        <v>25745</v>
      </c>
      <c r="I3" s="4" t="e">
        <f>#REF!</f>
        <v>#REF!</v>
      </c>
      <c r="J3" s="4" t="str">
        <f t="shared" si="7"/>
        <v>03.02.25</v>
      </c>
      <c r="O3">
        <v>0</v>
      </c>
      <c r="P3">
        <f t="shared" si="8"/>
        <v>0</v>
      </c>
      <c r="Q3">
        <f>39.92*10.764</f>
        <v>429.69887999999997</v>
      </c>
      <c r="R3" s="2">
        <f>15000000+900000+30000</f>
        <v>15930000</v>
      </c>
      <c r="S3" s="8" t="s">
        <v>21</v>
      </c>
      <c r="T3" s="8">
        <v>13</v>
      </c>
    </row>
    <row r="4" spans="1:20" x14ac:dyDescent="0.25">
      <c r="A4" s="4">
        <f t="shared" si="0"/>
        <v>0</v>
      </c>
      <c r="B4" s="4">
        <f t="shared" si="1"/>
        <v>1281.8847599999999</v>
      </c>
      <c r="C4" s="4">
        <f t="shared" si="9"/>
        <v>1538.2617119999998</v>
      </c>
      <c r="D4" s="4">
        <f t="shared" si="2"/>
        <v>1845.9140543999997</v>
      </c>
      <c r="E4" s="16">
        <f t="shared" si="3"/>
        <v>44865411</v>
      </c>
      <c r="F4" s="15">
        <f t="shared" si="4"/>
        <v>35000</v>
      </c>
      <c r="G4" s="10">
        <f t="shared" si="5"/>
        <v>29166</v>
      </c>
      <c r="H4" s="10">
        <f t="shared" si="6"/>
        <v>24305</v>
      </c>
      <c r="I4" s="4" t="e">
        <f>#REF!</f>
        <v>#REF!</v>
      </c>
      <c r="J4" s="4" t="str">
        <f t="shared" si="7"/>
        <v>31.01.25</v>
      </c>
      <c r="O4">
        <v>0</v>
      </c>
      <c r="P4">
        <f t="shared" si="8"/>
        <v>0</v>
      </c>
      <c r="Q4">
        <f>(114.45+4.64)*10.764</f>
        <v>1281.8847599999999</v>
      </c>
      <c r="R4" s="2">
        <f>42297511+2537900+30000</f>
        <v>44865411</v>
      </c>
      <c r="S4" s="8" t="s">
        <v>22</v>
      </c>
      <c r="T4" s="8">
        <v>1</v>
      </c>
    </row>
    <row r="5" spans="1:20" x14ac:dyDescent="0.25">
      <c r="A5" s="4">
        <f t="shared" si="0"/>
        <v>0</v>
      </c>
      <c r="B5" s="4">
        <f t="shared" si="1"/>
        <v>665.96867999999995</v>
      </c>
      <c r="C5" s="4">
        <f t="shared" si="9"/>
        <v>799.16241599999989</v>
      </c>
      <c r="D5" s="4">
        <f t="shared" si="2"/>
        <v>958.99489919999985</v>
      </c>
      <c r="E5" s="16">
        <f t="shared" si="3"/>
        <v>22189300</v>
      </c>
      <c r="F5" s="10">
        <f t="shared" si="4"/>
        <v>33319</v>
      </c>
      <c r="G5" s="10">
        <f t="shared" si="5"/>
        <v>27766</v>
      </c>
      <c r="H5" s="10">
        <f t="shared" si="6"/>
        <v>23138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>(58.25+3.62)*10.764</f>
        <v>665.96867999999995</v>
      </c>
      <c r="R5" s="2">
        <f>20905000+1254300+30000</f>
        <v>22189300</v>
      </c>
      <c r="S5" s="8"/>
      <c r="T5" s="8"/>
    </row>
    <row r="6" spans="1:20" x14ac:dyDescent="0.25">
      <c r="A6" s="4">
        <f t="shared" si="0"/>
        <v>0</v>
      </c>
      <c r="B6" s="4">
        <f t="shared" si="1"/>
        <v>986</v>
      </c>
      <c r="C6" s="4">
        <f t="shared" si="9"/>
        <v>1183.2</v>
      </c>
      <c r="D6" s="4">
        <f t="shared" si="2"/>
        <v>1419.84</v>
      </c>
      <c r="E6" s="16">
        <f t="shared" si="3"/>
        <v>39900000</v>
      </c>
      <c r="F6" s="10">
        <f t="shared" si="4"/>
        <v>40467</v>
      </c>
      <c r="G6" s="10">
        <f t="shared" si="5"/>
        <v>33722</v>
      </c>
      <c r="H6" s="10">
        <f t="shared" si="6"/>
        <v>28102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986</v>
      </c>
      <c r="R6" s="2">
        <v>39900000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860</v>
      </c>
      <c r="C7" s="4">
        <f t="shared" si="9"/>
        <v>1032</v>
      </c>
      <c r="D7" s="4">
        <f t="shared" si="2"/>
        <v>1238.3999999999999</v>
      </c>
      <c r="E7" s="16">
        <f t="shared" si="3"/>
        <v>32000000</v>
      </c>
      <c r="F7" s="15">
        <f t="shared" si="4"/>
        <v>37209</v>
      </c>
      <c r="G7" s="10">
        <f t="shared" si="5"/>
        <v>31008</v>
      </c>
      <c r="H7" s="10">
        <f t="shared" si="6"/>
        <v>25840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860</v>
      </c>
      <c r="R7" s="2">
        <v>32000000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986</v>
      </c>
      <c r="C8" s="4">
        <f t="shared" si="9"/>
        <v>1183.2</v>
      </c>
      <c r="D8" s="4">
        <f t="shared" si="2"/>
        <v>1419.84</v>
      </c>
      <c r="E8" s="16">
        <f t="shared" si="3"/>
        <v>46000000</v>
      </c>
      <c r="F8" s="10">
        <f t="shared" si="4"/>
        <v>46653</v>
      </c>
      <c r="G8" s="10">
        <f t="shared" si="5"/>
        <v>38878</v>
      </c>
      <c r="H8" s="10">
        <f t="shared" si="6"/>
        <v>32398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986</v>
      </c>
      <c r="R8" s="2">
        <v>46000000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1045</v>
      </c>
      <c r="C9" s="4">
        <f t="shared" si="9"/>
        <v>1254</v>
      </c>
      <c r="D9" s="4">
        <f t="shared" si="2"/>
        <v>1504.8</v>
      </c>
      <c r="E9" s="16">
        <f t="shared" si="3"/>
        <v>36600000</v>
      </c>
      <c r="F9" s="10">
        <f t="shared" si="4"/>
        <v>35024</v>
      </c>
      <c r="G9" s="10">
        <f t="shared" si="5"/>
        <v>29187</v>
      </c>
      <c r="H9" s="10">
        <f t="shared" si="6"/>
        <v>24322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1045</v>
      </c>
      <c r="R9" s="2">
        <v>36600000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1056</v>
      </c>
      <c r="C10" s="4">
        <f t="shared" si="9"/>
        <v>1267.2</v>
      </c>
      <c r="D10" s="4">
        <f t="shared" si="2"/>
        <v>1520.64</v>
      </c>
      <c r="E10" s="16">
        <f t="shared" si="3"/>
        <v>43000000</v>
      </c>
      <c r="F10" s="10">
        <f t="shared" si="4"/>
        <v>40720</v>
      </c>
      <c r="G10" s="10">
        <f t="shared" si="5"/>
        <v>33933</v>
      </c>
      <c r="H10" s="10">
        <f t="shared" si="6"/>
        <v>28278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1056</v>
      </c>
      <c r="R10" s="2">
        <v>43000000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986</v>
      </c>
      <c r="C11" s="4">
        <f t="shared" si="9"/>
        <v>1183.2</v>
      </c>
      <c r="D11" s="4">
        <f t="shared" si="2"/>
        <v>1419.84</v>
      </c>
      <c r="E11" s="16">
        <f t="shared" si="3"/>
        <v>50200000</v>
      </c>
      <c r="F11" s="10">
        <f t="shared" si="4"/>
        <v>50913</v>
      </c>
      <c r="G11" s="10">
        <f t="shared" si="5"/>
        <v>42427</v>
      </c>
      <c r="H11" s="10">
        <f t="shared" si="6"/>
        <v>35356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986</v>
      </c>
      <c r="R11" s="2">
        <v>50200000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1004</v>
      </c>
      <c r="C12" s="4">
        <f t="shared" si="9"/>
        <v>1204.8</v>
      </c>
      <c r="D12" s="4">
        <f t="shared" si="2"/>
        <v>1445.76</v>
      </c>
      <c r="E12" s="16">
        <f t="shared" si="3"/>
        <v>36900000</v>
      </c>
      <c r="F12" s="15">
        <f t="shared" si="4"/>
        <v>36753</v>
      </c>
      <c r="G12" s="10">
        <f t="shared" si="5"/>
        <v>30627</v>
      </c>
      <c r="H12" s="10">
        <f t="shared" si="6"/>
        <v>25523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1004</v>
      </c>
      <c r="R12" s="2">
        <v>36900000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986</v>
      </c>
      <c r="C13" s="4">
        <f t="shared" si="9"/>
        <v>1183.2</v>
      </c>
      <c r="D13" s="4">
        <f t="shared" si="2"/>
        <v>1419.84</v>
      </c>
      <c r="E13" s="16">
        <f t="shared" si="3"/>
        <v>36000000</v>
      </c>
      <c r="F13" s="10">
        <f t="shared" si="4"/>
        <v>36511</v>
      </c>
      <c r="G13" s="10">
        <f t="shared" si="5"/>
        <v>30426</v>
      </c>
      <c r="H13" s="10">
        <f t="shared" si="6"/>
        <v>25355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986</v>
      </c>
      <c r="R13" s="2">
        <v>36000000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986</v>
      </c>
      <c r="C14" s="4">
        <f t="shared" si="9"/>
        <v>1183.2</v>
      </c>
      <c r="D14" s="4">
        <f t="shared" ref="D14:D15" si="11">C14*1.2</f>
        <v>1419.84</v>
      </c>
      <c r="E14" s="16">
        <f t="shared" ref="E14:E15" si="12">R14</f>
        <v>39500000</v>
      </c>
      <c r="F14" s="10">
        <f t="shared" ref="F14:F15" si="13">ROUND((E14/B14),0)</f>
        <v>40061</v>
      </c>
      <c r="G14" s="10">
        <f t="shared" ref="G14:G15" si="14">ROUND((E14/C14),0)</f>
        <v>33384</v>
      </c>
      <c r="H14" s="10">
        <f t="shared" ref="H14:H15" si="15">ROUND((E14/D14),0)</f>
        <v>27820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v>986</v>
      </c>
      <c r="R14" s="2">
        <v>39500000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986</v>
      </c>
      <c r="C15" s="4">
        <f t="shared" si="9"/>
        <v>1183.2</v>
      </c>
      <c r="D15" s="4">
        <f t="shared" si="11"/>
        <v>1419.84</v>
      </c>
      <c r="E15" s="5">
        <f t="shared" si="12"/>
        <v>40000000</v>
      </c>
      <c r="F15" s="10">
        <f t="shared" si="13"/>
        <v>40568</v>
      </c>
      <c r="G15" s="4">
        <f t="shared" si="14"/>
        <v>33807</v>
      </c>
      <c r="H15" s="4">
        <f t="shared" si="15"/>
        <v>28172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v>986</v>
      </c>
      <c r="R15" s="2">
        <v>40000000</v>
      </c>
      <c r="S15" s="8"/>
      <c r="T15" s="8"/>
    </row>
    <row r="16" spans="1:20" x14ac:dyDescent="0.25">
      <c r="A16" s="4">
        <f t="shared" ref="A16:A19" si="18">N16</f>
        <v>0</v>
      </c>
      <c r="B16" s="4">
        <f t="shared" ref="B16:B19" si="19">Q16</f>
        <v>0</v>
      </c>
      <c r="C16" s="4">
        <f t="shared" ref="C16:C19" si="20">B16*1.2</f>
        <v>0</v>
      </c>
      <c r="D16" s="4">
        <f t="shared" ref="D16:D19" si="21">C16*1.2</f>
        <v>0</v>
      </c>
      <c r="E16" s="5">
        <f t="shared" ref="E16:E19" si="22">R16</f>
        <v>0</v>
      </c>
      <c r="F16" s="10" t="e">
        <f t="shared" ref="F16:F19" si="23">ROUND((E16/B16),0)</f>
        <v>#DIV/0!</v>
      </c>
      <c r="G16" s="4" t="e">
        <f t="shared" ref="G16:G19" si="24">ROUND((E16/C16),0)</f>
        <v>#DIV/0!</v>
      </c>
      <c r="H16" s="4" t="e">
        <f t="shared" ref="H16:H19" si="25">ROUND((E16/D16),0)</f>
        <v>#DIV/0!</v>
      </c>
      <c r="I16" s="4" t="e">
        <f>#REF!</f>
        <v>#REF!</v>
      </c>
      <c r="J16" s="4">
        <f t="shared" ref="J16:J19" si="26">S16</f>
        <v>0</v>
      </c>
      <c r="O16">
        <v>0</v>
      </c>
      <c r="P16">
        <f t="shared" ref="P16:P19" si="27">O16/1.2</f>
        <v>0</v>
      </c>
      <c r="Q16">
        <f t="shared" ref="Q16:Q19" si="28">P16/1.2</f>
        <v>0</v>
      </c>
      <c r="R16" s="2">
        <v>0</v>
      </c>
      <c r="S16" s="8"/>
      <c r="T16" s="8"/>
    </row>
    <row r="17" spans="1:24" x14ac:dyDescent="0.25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5">
        <f t="shared" si="22"/>
        <v>0</v>
      </c>
      <c r="F17" s="10" t="e">
        <f t="shared" si="23"/>
        <v>#DIV/0!</v>
      </c>
      <c r="G17" s="4" t="e">
        <f t="shared" si="24"/>
        <v>#DIV/0!</v>
      </c>
      <c r="H17" s="4" t="e">
        <f t="shared" si="25"/>
        <v>#DIV/0!</v>
      </c>
      <c r="I17" s="4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f t="shared" si="28"/>
        <v>0</v>
      </c>
      <c r="R17" s="2">
        <v>0</v>
      </c>
      <c r="S17" s="8"/>
      <c r="T17" s="8"/>
    </row>
    <row r="18" spans="1:24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10" t="e">
        <f t="shared" si="23"/>
        <v>#DIV/0!</v>
      </c>
      <c r="G18" s="4" t="e">
        <f t="shared" si="24"/>
        <v>#DIV/0!</v>
      </c>
      <c r="H18" s="4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si="28"/>
        <v>0</v>
      </c>
      <c r="R18" s="2">
        <v>0</v>
      </c>
      <c r="S18" s="8"/>
      <c r="T18" s="8"/>
    </row>
    <row r="19" spans="1:24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10" t="e">
        <f t="shared" si="23"/>
        <v>#DIV/0!</v>
      </c>
      <c r="G19" s="4" t="e">
        <f t="shared" si="24"/>
        <v>#DIV/0!</v>
      </c>
      <c r="H19" s="4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4" x14ac:dyDescent="0.25">
      <c r="A20" s="4"/>
      <c r="B20" s="4"/>
      <c r="C20" s="4"/>
      <c r="D20" s="4"/>
      <c r="E20" s="5"/>
      <c r="F20" s="10"/>
      <c r="G20" s="4"/>
      <c r="H20" s="4"/>
      <c r="I20" s="4"/>
      <c r="J20" s="4"/>
      <c r="R20" s="2"/>
      <c r="S20" s="8"/>
      <c r="T20" s="8"/>
    </row>
    <row r="21" spans="1:24" x14ac:dyDescent="0.25">
      <c r="A21" s="4"/>
      <c r="B21" s="4"/>
      <c r="C21" s="4"/>
      <c r="D21" s="4"/>
      <c r="E21" s="5"/>
      <c r="F21" s="10"/>
      <c r="G21" s="4"/>
      <c r="H21" s="4"/>
      <c r="I21" s="4"/>
      <c r="J21" s="4"/>
      <c r="R21" s="2"/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3" spans="1:24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5" spans="1:24" x14ac:dyDescent="0.25">
      <c r="G25" t="s">
        <v>13</v>
      </c>
    </row>
    <row r="26" spans="1:24" x14ac:dyDescent="0.25">
      <c r="G26" t="s">
        <v>14</v>
      </c>
      <c r="H26">
        <v>943</v>
      </c>
      <c r="I26" t="s">
        <v>18</v>
      </c>
    </row>
    <row r="27" spans="1:24" x14ac:dyDescent="0.25">
      <c r="G27" t="s">
        <v>15</v>
      </c>
      <c r="H27">
        <v>50</v>
      </c>
    </row>
    <row r="28" spans="1:24" x14ac:dyDescent="0.25">
      <c r="H28">
        <f>H27+H26</f>
        <v>993</v>
      </c>
    </row>
    <row r="29" spans="1:24" x14ac:dyDescent="0.25">
      <c r="G29" t="s">
        <v>17</v>
      </c>
      <c r="H29">
        <v>35000</v>
      </c>
    </row>
    <row r="30" spans="1:24" x14ac:dyDescent="0.25">
      <c r="G30" s="6" t="s">
        <v>16</v>
      </c>
      <c r="H30" s="6">
        <f>H29*H28</f>
        <v>34755000</v>
      </c>
    </row>
    <row r="31" spans="1:24" x14ac:dyDescent="0.25">
      <c r="G31" t="s">
        <v>23</v>
      </c>
      <c r="H31">
        <f>2*800000</f>
        <v>1600000</v>
      </c>
    </row>
    <row r="32" spans="1:24" x14ac:dyDescent="0.25">
      <c r="H32">
        <f>H31+H30</f>
        <v>36355000</v>
      </c>
      <c r="P32" s="11"/>
      <c r="Q32" s="11"/>
      <c r="R32" s="13"/>
      <c r="T32" s="11"/>
      <c r="U32" s="11"/>
      <c r="V32" s="11"/>
      <c r="W32" s="11"/>
      <c r="X32" s="11"/>
    </row>
    <row r="33" spans="7:24" x14ac:dyDescent="0.25">
      <c r="P33" s="11"/>
      <c r="Q33" s="14"/>
      <c r="R33" s="14"/>
      <c r="T33" s="14"/>
      <c r="U33" s="14"/>
      <c r="V33" s="11"/>
      <c r="W33" s="11"/>
      <c r="X33" s="11"/>
    </row>
    <row r="34" spans="7:24" x14ac:dyDescent="0.25">
      <c r="G34" t="s">
        <v>19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P36" s="11"/>
      <c r="Q36" s="11"/>
      <c r="R36" s="12"/>
      <c r="T36" s="12"/>
      <c r="U36" s="12"/>
      <c r="V36" s="11"/>
      <c r="W36" s="11"/>
      <c r="X36" s="11"/>
    </row>
    <row r="37" spans="7:24" x14ac:dyDescent="0.25"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7:24" x14ac:dyDescent="0.25">
      <c r="Q42" s="11"/>
      <c r="R42" s="11"/>
    </row>
    <row r="43" spans="7:24" x14ac:dyDescent="0.25">
      <c r="Q43" s="11"/>
      <c r="R43" s="11"/>
      <c r="T43" s="6"/>
    </row>
    <row r="44" spans="7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0225A-37CC-4FAB-961F-B43BD01D4AB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2B1B4-FDEC-4078-80B0-2C7BF72735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2025-02-22T10:10:37Z</dcterms:modified>
</cp:coreProperties>
</file>