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Dipali Seth\"/>
    </mc:Choice>
  </mc:AlternateContent>
  <xr:revisionPtr revIDLastSave="0" documentId="13_ncr:1_{311570AD-91B7-43FB-A5FA-CB43FD2D70D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rent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6" i="4" l="1"/>
  <c r="H25" i="4"/>
  <c r="J20" i="4"/>
  <c r="P69" i="21"/>
  <c r="I24" i="4"/>
  <c r="Q2" i="4" l="1"/>
  <c r="T3" i="4"/>
  <c r="T2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C10" i="4"/>
  <c r="C11" i="4"/>
  <c r="C12" i="4"/>
  <c r="C13" i="4"/>
  <c r="C14" i="4"/>
  <c r="C15" i="4"/>
  <c r="Q10" i="4"/>
  <c r="Q11" i="4"/>
  <c r="Q12" i="4"/>
  <c r="Q13" i="4"/>
  <c r="Q14" i="4"/>
  <c r="Q15" i="4"/>
  <c r="H22" i="4"/>
  <c r="H24" i="4" s="1"/>
  <c r="H35" i="4"/>
  <c r="H20" i="4"/>
  <c r="U3" i="4" l="1"/>
  <c r="U2" i="4"/>
  <c r="P12" i="4"/>
  <c r="P11" i="4"/>
  <c r="P10" i="4"/>
  <c r="P9" i="4"/>
  <c r="P8" i="4"/>
  <c r="P7" i="4"/>
  <c r="P6" i="4"/>
  <c r="P5" i="4"/>
  <c r="P4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<sst xmlns="http://schemas.openxmlformats.org/spreadsheetml/2006/main" count="31" uniqueCount="28">
  <si>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</si>
  <si>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</si>
  <si>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</si>
  <si>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</si>
  <si>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</si>
  <si>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</si>
  <si>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</si>
  <si>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</si>
  <si>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</si>
  <si>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</si>
  <si>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</si>
  <si>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</si>
  <si>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</si>
  <si>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2304,Tower T-5,Crescent Bay,Parel Mumbai</t>
  </si>
  <si>
    <t>ca</t>
  </si>
  <si>
    <t>ancillary area</t>
  </si>
  <si>
    <t>rate</t>
  </si>
  <si>
    <t>fmv</t>
  </si>
  <si>
    <t>2 car parking</t>
  </si>
  <si>
    <t>agreement  - 17.10.2015</t>
  </si>
  <si>
    <t>av</t>
  </si>
  <si>
    <t>sd</t>
  </si>
  <si>
    <t>rd</t>
  </si>
  <si>
    <t>parking</t>
  </si>
  <si>
    <t>draft = 6.04 cr</t>
  </si>
  <si>
    <t>28.01.25</t>
  </si>
  <si>
    <t>18.11.24</t>
  </si>
  <si>
    <t>incl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</si>
</sst>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32C76-4E95-400C-B099-E32FB401C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796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49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EFB793-0D06-4762-B72F-7F84DDBD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831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582297</xdr:colOff>
      <xdr:row>46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6D52D7-F6BF-44B8-94CF-EF58B790D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16697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39F7B-7EE4-4846-978B-F13EE99A1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51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436E5-24F4-47AC-8F0C-1216600D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525139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4C2B5-37A9-4117-8396-F05569A21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9539" cy="8478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6B549D-B87F-48D0-896A-586F63444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049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7587F-76D7-429E-AAE3-D6823AC9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400050</xdr:colOff>
      <xdr:row>53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B940D4-9FA8-4C74-9136-52DFD614E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276850" cy="992505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</xdr:row>
      <xdr:rowOff>19050</xdr:rowOff>
    </xdr:from>
    <xdr:to>
      <xdr:col>17</xdr:col>
      <xdr:colOff>85725</xdr:colOff>
      <xdr:row>44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B9B06C-1BE9-44F0-83EA-7F9CEB613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0" y="209550"/>
          <a:ext cx="4543425" cy="8220075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190500</xdr:colOff>
      <xdr:row>1</xdr:row>
      <xdr:rowOff>38100</xdr:rowOff>
    </xdr:from>
    <xdr:to>
      <xdr:col>26</xdr:col>
      <xdr:colOff>247650</xdr:colOff>
      <xdr:row>48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22BF0B-A1A0-4CB8-A0EE-B23E8B73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53700" y="228600"/>
          <a:ext cx="5543550" cy="9020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9</xdr:col>
      <xdr:colOff>381000</xdr:colOff>
      <xdr:row>97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1B79E9-4A4C-4C9B-8B93-974280742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0287000"/>
          <a:ext cx="5257800" cy="8286750"/>
        </a:xfrm>
        <a:prstGeom prst="rect">
          <a:avLst/>
        </a:prstGeom>
      </xdr:spPr>
    </xdr:pic>
    <xdr:clientData/>
  </xdr:twoCellAnchor>
  <xdr:twoCellAnchor editAs="oneCell">
    <xdr:from>
      <xdr:col>9</xdr:col>
      <xdr:colOff>600075</xdr:colOff>
      <xdr:row>53</xdr:row>
      <xdr:rowOff>161925</xdr:rowOff>
    </xdr:from>
    <xdr:to>
      <xdr:col>19</xdr:col>
      <xdr:colOff>57150</xdr:colOff>
      <xdr:row>98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5E800A-29E5-4C3B-A4F3-2091E9A5F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86475" y="10258425"/>
          <a:ext cx="5553075" cy="8562975"/>
        </a:xfrm>
        <a:prstGeom prst="rect">
          <a:avLst/>
        </a:prstGeom>
      </xdr:spPr>
    </xdr:pic>
    <xdr:clientData/>
  </xdr:twoCellAnchor>
  <xdr:twoCellAnchor editAs="oneCell">
    <xdr:from>
      <xdr:col>19</xdr:col>
      <xdr:colOff>266700</xdr:colOff>
      <xdr:row>51</xdr:row>
      <xdr:rowOff>66675</xdr:rowOff>
    </xdr:from>
    <xdr:to>
      <xdr:col>27</xdr:col>
      <xdr:colOff>19049</xdr:colOff>
      <xdr:row>90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A712A57-4252-4D05-AA59-9DFD562C4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49100" y="9782175"/>
          <a:ext cx="4629149" cy="747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9</xdr:col>
      <xdr:colOff>542925</xdr:colOff>
      <xdr:row>144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7D47125-9E87-4560-B9F2-5512DC4B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19240500"/>
          <a:ext cx="5419725" cy="8286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100</xdr:row>
      <xdr:rowOff>0</xdr:rowOff>
    </xdr:from>
    <xdr:to>
      <xdr:col>20</xdr:col>
      <xdr:colOff>419101</xdr:colOff>
      <xdr:row>144</xdr:row>
      <xdr:rowOff>96433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5C7974A-10A7-4B1C-9187-197B8297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1" y="19050000"/>
          <a:ext cx="6515100" cy="8478433"/>
        </a:xfrm>
        <a:prstGeom prst="rect">
          <a:avLst/>
        </a:prstGeom>
      </xdr:spPr>
    </xdr:pic>
    <xdr:clientData/>
  </xdr:twoCellAnchor>
  <xdr:twoCellAnchor editAs="oneCell">
    <xdr:from>
      <xdr:col>21</xdr:col>
      <xdr:colOff>114300</xdr:colOff>
      <xdr:row>101</xdr:row>
      <xdr:rowOff>76200</xdr:rowOff>
    </xdr:from>
    <xdr:to>
      <xdr:col>32</xdr:col>
      <xdr:colOff>487031</xdr:colOff>
      <xdr:row>146</xdr:row>
      <xdr:rowOff>39291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B761312-F9C3-4862-A564-40179DE8D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15900" y="19316700"/>
          <a:ext cx="7078331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topLeftCell="E1" zoomScaleNormal="100" workbookViewId="0">
      <selection activeCell="H26" sqref="H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7109375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1062.72972</v>
      </c>
      <c r="C2" s="4">
        <f>B2*1.1</f>
        <v>1169.0026920000003</v>
      </c>
      <c r="D2" s="4">
        <f t="shared" ref="D2:D13" si="2">C2*1.2</f>
        <v>1402.8032304000003</v>
      </c>
      <c r="E2" s="5">
        <f t="shared" ref="E2:E13" si="3">R2</f>
        <v>51000000</v>
      </c>
      <c r="F2" s="10">
        <f t="shared" ref="F2:F13" si="4">ROUND((E2/B2),0)</f>
        <v>47990</v>
      </c>
      <c r="G2" s="10">
        <f t="shared" ref="G2:G13" si="5">ROUND((E2/C2),0)</f>
        <v>43627</v>
      </c>
      <c r="H2" s="10">
        <f t="shared" ref="H2:H13" si="6">ROUND((E2/D2),0)</f>
        <v>36356</v>
      </c>
      <c r="I2" s="4" t="e">
        <f>#REF!</f>
        <v>#REF!</v>
      </c>
      <c r="J2" s="4" t="str">
        <f t="shared" ref="J2:J13" si="7">S2</f>
        <v>28.01.25</v>
      </c>
      <c r="O2">
        <v>0</v>
      </c>
      <c r="Q2">
        <f>98.73*10.764</f>
        <v>1062.72972</v>
      </c>
      <c r="R2" s="2">
        <v>51000000</v>
      </c>
      <c r="S2" s="8" t="s">
        <v>25</v>
      </c>
      <c r="T2" s="16">
        <f>R2+3060000+30000</f>
        <v>54090000</v>
      </c>
      <c r="U2">
        <f>T2/Q2</f>
        <v>50897.230953510923</v>
      </c>
    </row>
    <row r="3" spans="1:21" x14ac:dyDescent="0.25">
      <c r="A3" s="4">
        <f t="shared" si="0"/>
        <v>0</v>
      </c>
      <c r="B3" s="4">
        <f t="shared" si="1"/>
        <v>885</v>
      </c>
      <c r="C3" s="4">
        <f t="shared" ref="C3:C15" si="8">B3*1.1</f>
        <v>973.50000000000011</v>
      </c>
      <c r="D3" s="4">
        <f t="shared" si="2"/>
        <v>1168.2</v>
      </c>
      <c r="E3" s="5">
        <f t="shared" si="3"/>
        <v>48000000</v>
      </c>
      <c r="F3" s="10">
        <f t="shared" si="4"/>
        <v>54237</v>
      </c>
      <c r="G3" s="10">
        <f t="shared" si="5"/>
        <v>49307</v>
      </c>
      <c r="H3" s="10">
        <f t="shared" si="6"/>
        <v>41089</v>
      </c>
      <c r="I3" s="4" t="e">
        <f>#REF!</f>
        <v>#REF!</v>
      </c>
      <c r="J3" s="4" t="str">
        <f t="shared" si="7"/>
        <v>18.11.24</v>
      </c>
      <c r="O3">
        <v>0</v>
      </c>
      <c r="Q3">
        <v>885</v>
      </c>
      <c r="R3" s="2">
        <v>48000000</v>
      </c>
      <c r="S3" s="8" t="s">
        <v>26</v>
      </c>
      <c r="T3" s="16">
        <f>R3+2880000+30000</f>
        <v>50910000</v>
      </c>
      <c r="U3">
        <f t="shared" ref="U3:U17" si="9">T3/Q3</f>
        <v>57525.423728813563</v>
      </c>
    </row>
    <row r="4" spans="1:21" x14ac:dyDescent="0.25">
      <c r="A4" s="4">
        <f t="shared" si="0"/>
        <v>0</v>
      </c>
      <c r="B4" s="4">
        <f t="shared" si="1"/>
        <v>1600</v>
      </c>
      <c r="C4" s="4">
        <f t="shared" si="8"/>
        <v>1760.0000000000002</v>
      </c>
      <c r="D4" s="4">
        <f t="shared" si="2"/>
        <v>2112</v>
      </c>
      <c r="E4" s="5">
        <f t="shared" si="3"/>
        <v>62500000</v>
      </c>
      <c r="F4" s="10">
        <f t="shared" si="4"/>
        <v>39063</v>
      </c>
      <c r="G4" s="10">
        <f t="shared" si="5"/>
        <v>35511</v>
      </c>
      <c r="H4" s="10">
        <f t="shared" si="6"/>
        <v>29593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1600</v>
      </c>
      <c r="R4" s="2">
        <v>62500000</v>
      </c>
      <c r="S4" s="8"/>
      <c r="T4" s="8"/>
      <c r="U4">
        <f t="shared" si="9"/>
        <v>0</v>
      </c>
    </row>
    <row r="5" spans="1:21" x14ac:dyDescent="0.25">
      <c r="A5" s="4">
        <f t="shared" si="0"/>
        <v>0</v>
      </c>
      <c r="B5" s="4">
        <f t="shared" si="1"/>
        <v>1600</v>
      </c>
      <c r="C5" s="4">
        <f t="shared" si="8"/>
        <v>1760.0000000000002</v>
      </c>
      <c r="D5" s="4">
        <f t="shared" si="2"/>
        <v>2112</v>
      </c>
      <c r="E5" s="5">
        <f t="shared" si="3"/>
        <v>59500000</v>
      </c>
      <c r="F5" s="15">
        <f t="shared" si="4"/>
        <v>37188</v>
      </c>
      <c r="G5" s="15">
        <f t="shared" si="5"/>
        <v>33807</v>
      </c>
      <c r="H5" s="10">
        <f t="shared" si="6"/>
        <v>28172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1600</v>
      </c>
      <c r="R5" s="2">
        <v>59500000</v>
      </c>
      <c r="S5" s="8"/>
      <c r="T5" s="8"/>
      <c r="U5">
        <f t="shared" si="9"/>
        <v>0</v>
      </c>
    </row>
    <row r="6" spans="1:21" x14ac:dyDescent="0.25">
      <c r="A6" s="4">
        <f t="shared" si="0"/>
        <v>0</v>
      </c>
      <c r="B6" s="4">
        <f t="shared" si="1"/>
        <v>1200</v>
      </c>
      <c r="C6" s="4">
        <f t="shared" si="8"/>
        <v>1320</v>
      </c>
      <c r="D6" s="4">
        <f t="shared" si="2"/>
        <v>1584</v>
      </c>
      <c r="E6" s="5">
        <f t="shared" si="3"/>
        <v>54000000</v>
      </c>
      <c r="F6" s="15">
        <f t="shared" si="4"/>
        <v>45000</v>
      </c>
      <c r="G6" s="15">
        <f t="shared" si="5"/>
        <v>40909</v>
      </c>
      <c r="H6" s="10">
        <f t="shared" si="6"/>
        <v>34091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1200</v>
      </c>
      <c r="R6" s="2">
        <v>54000000</v>
      </c>
      <c r="S6" s="8"/>
      <c r="T6" s="8"/>
      <c r="U6">
        <f t="shared" si="9"/>
        <v>0</v>
      </c>
    </row>
    <row r="7" spans="1:21" x14ac:dyDescent="0.25">
      <c r="A7" s="4">
        <f t="shared" si="0"/>
        <v>0</v>
      </c>
      <c r="B7" s="4">
        <f t="shared" si="1"/>
        <v>1600</v>
      </c>
      <c r="C7" s="4">
        <f t="shared" si="8"/>
        <v>1760.0000000000002</v>
      </c>
      <c r="D7" s="4">
        <f t="shared" si="2"/>
        <v>2112</v>
      </c>
      <c r="E7" s="5">
        <f t="shared" si="3"/>
        <v>65000000</v>
      </c>
      <c r="F7" s="10">
        <f t="shared" si="4"/>
        <v>40625</v>
      </c>
      <c r="G7" s="10">
        <f t="shared" si="5"/>
        <v>36932</v>
      </c>
      <c r="H7" s="10">
        <f t="shared" si="6"/>
        <v>30777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1600</v>
      </c>
      <c r="R7" s="2">
        <v>65000000</v>
      </c>
      <c r="S7" s="8"/>
      <c r="T7" s="8"/>
      <c r="U7">
        <f t="shared" si="9"/>
        <v>0</v>
      </c>
    </row>
    <row r="8" spans="1:21" x14ac:dyDescent="0.25">
      <c r="A8" s="4">
        <f t="shared" si="0"/>
        <v>0</v>
      </c>
      <c r="B8" s="4">
        <f t="shared" si="1"/>
        <v>1800</v>
      </c>
      <c r="C8" s="4">
        <f t="shared" si="8"/>
        <v>1980.0000000000002</v>
      </c>
      <c r="D8" s="4">
        <f t="shared" si="2"/>
        <v>2376</v>
      </c>
      <c r="E8" s="5">
        <f t="shared" si="3"/>
        <v>94000000</v>
      </c>
      <c r="F8" s="15">
        <f t="shared" si="4"/>
        <v>52222</v>
      </c>
      <c r="G8" s="15">
        <f t="shared" si="5"/>
        <v>47475</v>
      </c>
      <c r="H8" s="10">
        <f t="shared" si="6"/>
        <v>39562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1800</v>
      </c>
      <c r="R8" s="2">
        <v>94000000</v>
      </c>
      <c r="S8" s="8"/>
      <c r="T8" s="8"/>
      <c r="U8">
        <f t="shared" si="9"/>
        <v>0</v>
      </c>
    </row>
    <row r="9" spans="1:21" x14ac:dyDescent="0.25">
      <c r="A9" s="4">
        <f t="shared" si="0"/>
        <v>0</v>
      </c>
      <c r="B9" s="4">
        <f t="shared" si="1"/>
        <v>1460</v>
      </c>
      <c r="C9" s="4">
        <f t="shared" si="8"/>
        <v>1606.0000000000002</v>
      </c>
      <c r="D9" s="4">
        <f t="shared" si="2"/>
        <v>1927.2000000000003</v>
      </c>
      <c r="E9" s="5">
        <f t="shared" si="3"/>
        <v>63500000</v>
      </c>
      <c r="F9" s="10">
        <f t="shared" si="4"/>
        <v>43493</v>
      </c>
      <c r="G9" s="10">
        <f t="shared" si="5"/>
        <v>39539</v>
      </c>
      <c r="H9" s="10">
        <f t="shared" si="6"/>
        <v>32949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1460</v>
      </c>
      <c r="R9" s="2">
        <v>63500000</v>
      </c>
      <c r="S9" s="8"/>
      <c r="T9" s="8"/>
      <c r="U9">
        <f t="shared" si="9"/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ref="Q10:Q15" si="11">P10/1.1</f>
        <v>0</v>
      </c>
      <c r="R10" s="2">
        <v>0</v>
      </c>
      <c r="S10" s="8"/>
      <c r="T10" s="8"/>
      <c r="U10" t="e">
        <f t="shared" si="9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  <c r="U11" t="e">
        <f t="shared" si="9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  <c r="U12" t="e">
        <f t="shared" si="9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si="11"/>
        <v>0</v>
      </c>
      <c r="R13" s="2">
        <v>0</v>
      </c>
      <c r="S13" s="8"/>
      <c r="T13" s="8"/>
      <c r="U13" t="e">
        <f t="shared" si="9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si="11"/>
        <v>0</v>
      </c>
      <c r="R14" s="2">
        <v>0</v>
      </c>
      <c r="S14" s="8"/>
      <c r="T14" s="8"/>
      <c r="U14" t="e">
        <f t="shared" si="9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11"/>
        <v>0</v>
      </c>
      <c r="R15" s="2">
        <v>0</v>
      </c>
      <c r="S15" s="8"/>
      <c r="T15" s="8"/>
      <c r="U15" t="e">
        <f t="shared" si="9"/>
        <v>#DIV/0!</v>
      </c>
    </row>
    <row r="16" spans="1:21" x14ac:dyDescent="0.25">
      <c r="U16" t="e">
        <f t="shared" si="9"/>
        <v>#DIV/0!</v>
      </c>
    </row>
    <row r="17" spans="7:24" x14ac:dyDescent="0.25">
      <c r="G17" t="s">
        <v>13</v>
      </c>
      <c r="U17" t="e">
        <f t="shared" si="9"/>
        <v>#DIV/0!</v>
      </c>
    </row>
    <row r="18" spans="7:24" x14ac:dyDescent="0.25">
      <c r="G18" t="s">
        <v>14</v>
      </c>
      <c r="H18">
        <v>1052</v>
      </c>
      <c r="I18" t="s">
        <v>18</v>
      </c>
    </row>
    <row r="19" spans="7:24" x14ac:dyDescent="0.25">
      <c r="G19" t="s">
        <v>15</v>
      </c>
      <c r="H19">
        <v>553</v>
      </c>
    </row>
    <row r="20" spans="7:24" x14ac:dyDescent="0.25">
      <c r="H20">
        <f>H19+H18</f>
        <v>1605</v>
      </c>
      <c r="J20">
        <f>H20*87</f>
        <v>139635</v>
      </c>
    </row>
    <row r="21" spans="7:24" x14ac:dyDescent="0.25">
      <c r="G21" t="s">
        <v>16</v>
      </c>
      <c r="H21">
        <v>42500</v>
      </c>
    </row>
    <row r="22" spans="7:24" x14ac:dyDescent="0.25">
      <c r="G22" s="6" t="s">
        <v>17</v>
      </c>
      <c r="H22" s="6">
        <f>H21*H20</f>
        <v>68212500</v>
      </c>
      <c r="I22" t="s">
        <v>27</v>
      </c>
    </row>
    <row r="23" spans="7:24" x14ac:dyDescent="0.25">
      <c r="G23" t="s">
        <v>23</v>
      </c>
    </row>
    <row r="24" spans="7:24" x14ac:dyDescent="0.25">
      <c r="H24">
        <f>H23+H22</f>
        <v>68212500</v>
      </c>
      <c r="I24">
        <f>H24*0.03/12</f>
        <v>170531.25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>
        <f>H24*98%</f>
        <v>66848250</v>
      </c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H26">
        <f>H25*75%</f>
        <v>50136187.5</v>
      </c>
      <c r="P26" s="11"/>
      <c r="Q26" s="11"/>
      <c r="R26" s="13"/>
      <c r="T26" s="11"/>
      <c r="U26" s="11"/>
      <c r="V26" s="11"/>
      <c r="W26" s="11"/>
      <c r="X26" s="11"/>
    </row>
    <row r="27" spans="7:24" x14ac:dyDescent="0.25">
      <c r="P27" s="11"/>
      <c r="Q27" s="11"/>
      <c r="R27" s="13"/>
      <c r="T27" s="11"/>
      <c r="U27" s="11"/>
      <c r="V27" s="11"/>
      <c r="W27" s="11"/>
      <c r="X27" s="11"/>
    </row>
    <row r="28" spans="7:24" x14ac:dyDescent="0.25">
      <c r="P28" s="11"/>
      <c r="Q28" s="11"/>
      <c r="R28" s="13"/>
      <c r="T28" s="11"/>
      <c r="U28" s="11"/>
      <c r="V28" s="11"/>
      <c r="W28" s="11"/>
      <c r="X28" s="11"/>
    </row>
    <row r="29" spans="7:24" x14ac:dyDescent="0.25">
      <c r="P29" s="11"/>
      <c r="Q29" s="11"/>
      <c r="R29" s="13"/>
      <c r="T29" s="11"/>
      <c r="U29" s="11"/>
      <c r="V29" s="11"/>
      <c r="W29" s="11"/>
      <c r="X29" s="11"/>
    </row>
    <row r="30" spans="7:24" x14ac:dyDescent="0.25">
      <c r="G30" t="s">
        <v>24</v>
      </c>
      <c r="P30" s="11"/>
      <c r="Q30" s="14"/>
      <c r="R30" s="14"/>
      <c r="T30" s="14"/>
      <c r="U30" s="14"/>
      <c r="V30" s="11"/>
      <c r="W30" s="11"/>
      <c r="X30" s="11"/>
    </row>
    <row r="31" spans="7:24" x14ac:dyDescent="0.25">
      <c r="G31" t="s">
        <v>19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20</v>
      </c>
      <c r="H32">
        <v>44769725</v>
      </c>
      <c r="P32" s="11"/>
      <c r="Q32" s="11"/>
      <c r="R32" s="11"/>
      <c r="T32" s="11"/>
      <c r="U32" s="11"/>
      <c r="V32" s="11"/>
      <c r="W32" s="11"/>
      <c r="X32" s="11"/>
    </row>
    <row r="33" spans="7:24" x14ac:dyDescent="0.25">
      <c r="G33" t="s">
        <v>21</v>
      </c>
      <c r="H33">
        <v>2238500</v>
      </c>
      <c r="P33" s="11"/>
      <c r="Q33" s="11"/>
      <c r="R33" s="12"/>
      <c r="T33" s="12"/>
      <c r="U33" s="12"/>
      <c r="V33" s="11"/>
      <c r="W33" s="11"/>
      <c r="X33" s="11"/>
    </row>
    <row r="34" spans="7:24" x14ac:dyDescent="0.25">
      <c r="G34" t="s">
        <v>22</v>
      </c>
      <c r="H34">
        <v>30000</v>
      </c>
      <c r="P34" s="11"/>
      <c r="Q34" s="11"/>
      <c r="R34" s="11"/>
      <c r="T34" s="11"/>
      <c r="U34" s="11"/>
      <c r="V34" s="11"/>
      <c r="W34" s="11"/>
      <c r="X34" s="11"/>
    </row>
    <row r="35" spans="7:24" x14ac:dyDescent="0.25">
      <c r="H35">
        <f>SUM(H32:H34)</f>
        <v>47038225</v>
      </c>
      <c r="P35" s="11"/>
      <c r="Q35" s="11"/>
      <c r="R35" s="11"/>
      <c r="T35" s="11"/>
      <c r="U35" s="11"/>
      <c r="V35" s="11"/>
      <c r="W35" s="11"/>
      <c r="X35" s="11"/>
    </row>
    <row r="36" spans="7:24" x14ac:dyDescent="0.25">
      <c r="P36" s="11"/>
      <c r="Q36" s="11"/>
      <c r="R36" s="11"/>
      <c r="T36" s="11"/>
      <c r="U36" s="11"/>
      <c r="V36" s="11"/>
      <c r="W36" s="11"/>
      <c r="X36" s="11"/>
    </row>
    <row r="37" spans="7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7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7:24" x14ac:dyDescent="0.25">
      <c r="Q39" s="11"/>
      <c r="R39" s="11"/>
    </row>
    <row r="40" spans="7:24" x14ac:dyDescent="0.25">
      <c r="Q40" s="11"/>
      <c r="R40" s="11"/>
      <c r="T40" s="6"/>
    </row>
    <row r="41" spans="7:24" x14ac:dyDescent="0.25">
      <c r="P41" s="11"/>
      <c r="Q41" s="11"/>
      <c r="R41" s="11"/>
      <c r="S41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P68:P69"/>
  <sheetViews>
    <sheetView topLeftCell="A92" zoomScaleNormal="100" workbookViewId="0">
      <selection activeCell="V101" sqref="V101"/>
    </sheetView>
  </sheetViews>
  <sheetFormatPr defaultRowHeight="15" x14ac:dyDescent="0.25"/>
  <sheetData>
    <row r="68" spans="16:16" x14ac:dyDescent="0.25">
      <c r="P68">
        <v>225000</v>
      </c>
    </row>
    <row r="69" spans="16:16" x14ac:dyDescent="0.25">
      <c r="P69">
        <f>P68/2575</f>
        <v>87.378640776699029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rent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2025-02-22T08:52:45Z</dcterms:modified>
</cp:coreProperties>
</file>