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Ghatkopar (West)\Vishwanath Motilal Gupta\"/>
    </mc:Choice>
  </mc:AlternateContent>
  <xr:revisionPtr revIDLastSave="0" documentId="13_ncr:1_{F6EC0BC4-DB31-4D68-9E4A-8324C223A912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2" sheetId="24" r:id="rId12"/>
    <sheet name="Sheet11" sheetId="23" r:id="rId13"/>
    <sheet name="Sheet13" sheetId="25" r:id="rId14"/>
    <sheet name="Sheet14" sheetId="26" r:id="rId15"/>
  </sheets>
  <calcPr calcId="191029"/>
</workbook>
</file>

<file path=xl/calcChain.xml><?xml version="1.0" encoding="utf-8"?>
<calcChain xmlns="http://schemas.openxmlformats.org/spreadsheetml/2006/main">
  <c r="P21" i="4" l="1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D20" i="4" s="1"/>
  <c r="J20" i="4"/>
  <c r="I20" i="4"/>
  <c r="E20" i="4"/>
  <c r="H20" i="4" s="1"/>
  <c r="A20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A18" i="4"/>
  <c r="P17" i="4"/>
  <c r="Q17" i="4" s="1"/>
  <c r="B17" i="4" s="1"/>
  <c r="C17" i="4" s="1"/>
  <c r="D17" i="4" s="1"/>
  <c r="J17" i="4"/>
  <c r="I17" i="4"/>
  <c r="E17" i="4"/>
  <c r="A17" i="4"/>
  <c r="P16" i="4"/>
  <c r="J16" i="4"/>
  <c r="I16" i="4"/>
  <c r="E16" i="4"/>
  <c r="A16" i="4"/>
  <c r="R12" i="4"/>
  <c r="R11" i="4"/>
  <c r="Q3" i="4"/>
  <c r="Q2" i="4"/>
  <c r="P11" i="4"/>
  <c r="P10" i="4"/>
  <c r="P9" i="4"/>
  <c r="P8" i="4"/>
  <c r="P7" i="4"/>
  <c r="P6" i="4"/>
  <c r="P5" i="4"/>
  <c r="P4" i="4"/>
  <c r="Q4" i="4" s="1"/>
  <c r="P3" i="4"/>
  <c r="P2" i="4"/>
  <c r="I37" i="4"/>
  <c r="H27" i="4"/>
  <c r="H29" i="4" s="1"/>
  <c r="H31" i="4" s="1"/>
  <c r="I24" i="4"/>
  <c r="H19" i="4" l="1"/>
  <c r="J24" i="4"/>
  <c r="H17" i="4"/>
  <c r="H21" i="4"/>
  <c r="Q16" i="4"/>
  <c r="B16" i="4" s="1"/>
  <c r="H18" i="4"/>
  <c r="F18" i="4"/>
  <c r="F19" i="4"/>
  <c r="F20" i="4"/>
  <c r="F21" i="4"/>
  <c r="G18" i="4"/>
  <c r="G19" i="4"/>
  <c r="G21" i="4"/>
  <c r="G20" i="4"/>
  <c r="F17" i="4"/>
  <c r="G17" i="4"/>
  <c r="P12" i="4"/>
  <c r="C16" i="4" l="1"/>
  <c r="F16" i="4"/>
  <c r="P13" i="4"/>
  <c r="D16" i="4" l="1"/>
  <c r="H16" i="4" s="1"/>
  <c r="G16" i="4"/>
  <c r="J13" i="4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<sst xmlns="http://schemas.openxmlformats.org/spreadsheetml/2006/main" count="32" uniqueCount="28">
  <si>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</si>
  <si>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</si>
  <si>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</si>
  <si>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</si>
  <si>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</si>
  <si>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</si>
  <si>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</si>
  <si>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</si>
  <si>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</si>
  <si>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</si>
  <si>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</si>
  <si>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</si>
  <si>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</si>
  <si>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</si>
  <si>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rate</t>
  </si>
  <si>
    <t>bua</t>
  </si>
  <si>
    <t>fmv</t>
  </si>
  <si>
    <t>av</t>
  </si>
  <si>
    <t>rd</t>
  </si>
  <si>
    <t>bal</t>
  </si>
  <si>
    <t>flat no .3104 .31 th floor Bldg Zenia hiranandani portune City panvel Nha Bhokarpada</t>
  </si>
  <si>
    <t>1 covered 1 mechanical</t>
  </si>
  <si>
    <t>agreemetn - 06.02.25</t>
  </si>
  <si>
    <t>25.06.24</t>
  </si>
  <si>
    <t>01.03.23</t>
  </si>
  <si>
    <t>28.01.25</t>
  </si>
  <si>
    <t>12.12.24</t>
  </si>
  <si>
    <t>parking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</si>
</sst>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4" fillId="0" borderId="1" xfId="0" applyFont="1" applyBorder="1" applyAlignment="1">
      <alignment horizontal="center" vertical="center" wrapText="1"/>
    </xf>
    <xf numFmtId="4" fontId="4" fillId="0" borderId="2" xfId="0" applyNumberFormat="1" applyFont="1" applyBorder="1" applyAlignment="1">
      <alignment horizontal="right" vertical="center" wrapText="1"/>
    </xf>
    <xf numFmtId="0" fontId="4" fillId="0" borderId="3" xfId="0" applyFont="1" applyBorder="1" applyAlignment="1">
      <alignment horizontal="center" vertical="center" wrapText="1"/>
    </xf>
    <xf numFmtId="4" fontId="4" fillId="0" borderId="4" xfId="0" applyNumberFormat="1" applyFont="1" applyBorder="1" applyAlignment="1">
      <alignment horizontal="right" vertical="center" wrapText="1"/>
    </xf>
    <xf numFmtId="3" fontId="4" fillId="0" borderId="4" xfId="0" applyNumberFormat="1" applyFont="1" applyBorder="1" applyAlignment="1">
      <alignment horizontal="right" vertical="center" wrapText="1"/>
    </xf>
    <xf numFmtId="0" fontId="4" fillId="0" borderId="4" xfId="0" applyFont="1" applyBorder="1" applyAlignment="1">
      <alignment horizontal="right" vertical="center" wrapText="1"/>
    </xf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278225</xdr:colOff>
      <xdr:row>26</xdr:row>
      <xdr:rowOff>180974</xdr:rowOff>
    </xdr:from>
    <xdr:to>
      <xdr:col>20</xdr:col>
      <xdr:colOff>487033</xdr:colOff>
      <xdr:row>49</xdr:row>
      <xdr:rowOff>105806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437D24-F6BE-4B2D-A047-3104AB873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31425" y="5705474"/>
          <a:ext cx="5476133" cy="448730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61</xdr:row>
      <xdr:rowOff>123825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68E1344-BA02-42B2-9B1B-A8ED5C44F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115538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95250</xdr:colOff>
      <xdr:row>59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840A172-67D5-4493-815E-47148EF5E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6800850" cy="112204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534666</xdr:colOff>
      <xdr:row>46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B92E53-F06C-4509-AB8D-130625341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69066" cy="868801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15</xdr:col>
      <xdr:colOff>448929</xdr:colOff>
      <xdr:row>48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37F409-C9FF-403A-BF4F-6C17E5E07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8983329" cy="864990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553718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8853A8-16DC-4836-BA38-B6B71D1C0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88118" cy="86880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54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A2A5231-7631-47CD-A0FA-A94D6F0AF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9867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12</xdr:col>
      <xdr:colOff>95250</xdr:colOff>
      <xdr:row>52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4229224-005D-4CB6-BE6E-062F3029F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6800850" cy="8915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248876</xdr:colOff>
      <xdr:row>46</xdr:row>
      <xdr:rowOff>67881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2FC96B4-0E39-42C7-9B62-F3A9F8455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83276" cy="8640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134560</xdr:colOff>
      <xdr:row>48</xdr:row>
      <xdr:rowOff>48835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25ACA4-2E74-4B4A-8836-BAC852625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68960" cy="8668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311629</xdr:colOff>
      <xdr:row>52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AE18C7-560D-4A5B-B836-BAA7DF2D4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83276" cy="86499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372718</xdr:colOff>
      <xdr:row>45</xdr:row>
      <xdr:rowOff>67881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1B085D7-7137-45FC-B481-C56368BBD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07118" cy="864038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46</xdr:row>
      <xdr:rowOff>1196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16987A-37A5-4AF5-90A0-0864AE95E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857369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306034</xdr:colOff>
      <xdr:row>46</xdr:row>
      <xdr:rowOff>58354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E428127-EF1D-484B-8F18-87BDE5371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0434" cy="86308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50"/>
  <sheetViews>
    <sheetView tabSelected="1" topLeftCell="A4" zoomScaleNormal="100" workbookViewId="0">
      <selection activeCell="H29" sqref="H2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3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9.425781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903.7</v>
      </c>
      <c r="C2" s="4">
        <f>B2*1.2</f>
        <v>1084.44</v>
      </c>
      <c r="D2" s="4">
        <f t="shared" ref="D2:D13" si="2">C2*1.2</f>
        <v>1301.328</v>
      </c>
      <c r="E2" s="21">
        <f t="shared" ref="E2:E13" si="3">R2</f>
        <v>9400000</v>
      </c>
      <c r="F2" s="10">
        <f t="shared" ref="F2:F13" si="4">ROUND((E2/B2),0)</f>
        <v>10402</v>
      </c>
      <c r="G2" s="10">
        <f t="shared" ref="G2:G13" si="5">ROUND((E2/C2),0)</f>
        <v>8668</v>
      </c>
      <c r="H2" s="10">
        <f t="shared" ref="H2:H13" si="6">ROUND((E2/D2),0)</f>
        <v>7223</v>
      </c>
      <c r="I2" s="4" t="e">
        <f>#REF!</f>
        <v>#REF!</v>
      </c>
      <c r="J2" s="4" t="str">
        <f t="shared" ref="J2:J13" si="7">S2</f>
        <v>25.06.24</v>
      </c>
      <c r="O2">
        <v>0</v>
      </c>
      <c r="P2">
        <f t="shared" ref="P2:P11" si="8">O2/1.2</f>
        <v>0</v>
      </c>
      <c r="Q2">
        <f>829+74.7</f>
        <v>903.7</v>
      </c>
      <c r="R2" s="2">
        <v>9400000</v>
      </c>
      <c r="S2" s="8" t="s">
        <v>23</v>
      </c>
      <c r="T2" s="8">
        <v>20</v>
      </c>
    </row>
    <row r="3" spans="1:20" x14ac:dyDescent="0.25">
      <c r="A3" s="4">
        <f t="shared" si="0"/>
        <v>0</v>
      </c>
      <c r="B3" s="4">
        <f t="shared" si="1"/>
        <v>1697</v>
      </c>
      <c r="C3" s="4">
        <f t="shared" ref="C3:C15" si="9">B3*1.2</f>
        <v>2036.3999999999999</v>
      </c>
      <c r="D3" s="4">
        <f t="shared" si="2"/>
        <v>2443.6799999999998</v>
      </c>
      <c r="E3" s="21">
        <f t="shared" si="3"/>
        <v>20100000</v>
      </c>
      <c r="F3" s="10">
        <f t="shared" si="4"/>
        <v>11844</v>
      </c>
      <c r="G3" s="10">
        <f t="shared" si="5"/>
        <v>9870</v>
      </c>
      <c r="H3" s="10">
        <f t="shared" si="6"/>
        <v>8225</v>
      </c>
      <c r="I3" s="4" t="e">
        <f>#REF!</f>
        <v>#REF!</v>
      </c>
      <c r="J3" s="4" t="str">
        <f t="shared" si="7"/>
        <v>01.03.23</v>
      </c>
      <c r="O3">
        <v>0</v>
      </c>
      <c r="P3">
        <f t="shared" si="8"/>
        <v>0</v>
      </c>
      <c r="Q3">
        <f>1494+203</f>
        <v>1697</v>
      </c>
      <c r="R3" s="2">
        <v>20100000</v>
      </c>
      <c r="S3" s="8" t="s">
        <v>24</v>
      </c>
      <c r="T3" s="8">
        <v>14</v>
      </c>
    </row>
    <row r="4" spans="1:20" x14ac:dyDescent="0.25">
      <c r="A4" s="4">
        <f t="shared" si="0"/>
        <v>0</v>
      </c>
      <c r="B4" s="4">
        <f t="shared" si="1"/>
        <v>888.88888888888903</v>
      </c>
      <c r="C4" s="4">
        <f t="shared" si="9"/>
        <v>1066.6666666666667</v>
      </c>
      <c r="D4" s="4">
        <f t="shared" si="2"/>
        <v>1280</v>
      </c>
      <c r="E4" s="21">
        <f t="shared" si="3"/>
        <v>25000000</v>
      </c>
      <c r="F4" s="10">
        <f t="shared" si="4"/>
        <v>28125</v>
      </c>
      <c r="G4" s="10">
        <f t="shared" si="5"/>
        <v>23438</v>
      </c>
      <c r="H4" s="10">
        <f t="shared" si="6"/>
        <v>19531</v>
      </c>
      <c r="I4" s="4" t="e">
        <f>#REF!</f>
        <v>#REF!</v>
      </c>
      <c r="J4" s="4">
        <f t="shared" si="7"/>
        <v>0</v>
      </c>
      <c r="O4">
        <v>1280</v>
      </c>
      <c r="P4">
        <f t="shared" si="8"/>
        <v>1066.6666666666667</v>
      </c>
      <c r="Q4">
        <f t="shared" ref="Q4" si="10">P4/1.2</f>
        <v>888.88888888888903</v>
      </c>
      <c r="R4" s="2">
        <v>25000000</v>
      </c>
      <c r="S4" s="8"/>
      <c r="T4" s="8">
        <v>10</v>
      </c>
    </row>
    <row r="5" spans="1:20" x14ac:dyDescent="0.25">
      <c r="A5" s="4">
        <f t="shared" si="0"/>
        <v>0</v>
      </c>
      <c r="B5" s="4">
        <f t="shared" si="1"/>
        <v>1397</v>
      </c>
      <c r="C5" s="4">
        <f t="shared" si="9"/>
        <v>1676.3999999999999</v>
      </c>
      <c r="D5" s="4">
        <f t="shared" si="2"/>
        <v>2011.6799999999998</v>
      </c>
      <c r="E5" s="21">
        <f t="shared" si="3"/>
        <v>21000000</v>
      </c>
      <c r="F5" s="10">
        <f t="shared" si="4"/>
        <v>15032</v>
      </c>
      <c r="G5" s="10">
        <f t="shared" si="5"/>
        <v>12527</v>
      </c>
      <c r="H5" s="10">
        <f t="shared" si="6"/>
        <v>10439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1397</v>
      </c>
      <c r="R5" s="2">
        <v>21000000</v>
      </c>
      <c r="S5" s="8"/>
      <c r="T5" s="8">
        <v>5</v>
      </c>
    </row>
    <row r="6" spans="1:20" x14ac:dyDescent="0.25">
      <c r="A6" s="4">
        <f t="shared" si="0"/>
        <v>0</v>
      </c>
      <c r="B6" s="4">
        <f t="shared" si="1"/>
        <v>1044</v>
      </c>
      <c r="C6" s="4">
        <f t="shared" si="9"/>
        <v>1252.8</v>
      </c>
      <c r="D6" s="4">
        <f t="shared" si="2"/>
        <v>1503.36</v>
      </c>
      <c r="E6" s="21">
        <f t="shared" si="3"/>
        <v>15000000</v>
      </c>
      <c r="F6" s="10">
        <f t="shared" si="4"/>
        <v>14368</v>
      </c>
      <c r="G6" s="10">
        <f t="shared" si="5"/>
        <v>11973</v>
      </c>
      <c r="H6" s="10">
        <f t="shared" si="6"/>
        <v>9978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1044</v>
      </c>
      <c r="R6" s="2">
        <v>15000000</v>
      </c>
      <c r="S6" s="8"/>
      <c r="T6" s="8">
        <v>29</v>
      </c>
    </row>
    <row r="7" spans="1:20" x14ac:dyDescent="0.25">
      <c r="A7" s="4">
        <f t="shared" si="0"/>
        <v>0</v>
      </c>
      <c r="B7" s="4">
        <f t="shared" si="1"/>
        <v>1189</v>
      </c>
      <c r="C7" s="4">
        <f t="shared" si="9"/>
        <v>1426.8</v>
      </c>
      <c r="D7" s="4">
        <f t="shared" si="2"/>
        <v>1712.1599999999999</v>
      </c>
      <c r="E7" s="21">
        <f t="shared" si="3"/>
        <v>15000000</v>
      </c>
      <c r="F7" s="10">
        <f t="shared" si="4"/>
        <v>12616</v>
      </c>
      <c r="G7" s="10">
        <f t="shared" si="5"/>
        <v>10513</v>
      </c>
      <c r="H7" s="10">
        <f t="shared" si="6"/>
        <v>8761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1189</v>
      </c>
      <c r="R7" s="2">
        <v>15000000</v>
      </c>
      <c r="S7" s="8"/>
      <c r="T7" s="8">
        <v>10</v>
      </c>
    </row>
    <row r="8" spans="1:20" x14ac:dyDescent="0.25">
      <c r="A8" s="4">
        <f t="shared" si="0"/>
        <v>0</v>
      </c>
      <c r="B8" s="4">
        <f t="shared" si="1"/>
        <v>1167</v>
      </c>
      <c r="C8" s="4">
        <f t="shared" si="9"/>
        <v>1400.3999999999999</v>
      </c>
      <c r="D8" s="4">
        <f t="shared" si="2"/>
        <v>1680.4799999999998</v>
      </c>
      <c r="E8" s="21">
        <f t="shared" si="3"/>
        <v>18400000</v>
      </c>
      <c r="F8" s="10">
        <f t="shared" si="4"/>
        <v>15767</v>
      </c>
      <c r="G8" s="10">
        <f t="shared" si="5"/>
        <v>13139</v>
      </c>
      <c r="H8" s="10">
        <f t="shared" si="6"/>
        <v>10949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1167</v>
      </c>
      <c r="R8" s="2">
        <v>18400000</v>
      </c>
      <c r="S8" s="8"/>
      <c r="T8" s="8">
        <v>13</v>
      </c>
    </row>
    <row r="9" spans="1:20" x14ac:dyDescent="0.25">
      <c r="A9" s="4">
        <f t="shared" si="0"/>
        <v>0</v>
      </c>
      <c r="B9" s="4">
        <f t="shared" si="1"/>
        <v>1540</v>
      </c>
      <c r="C9" s="4">
        <f t="shared" si="9"/>
        <v>1848</v>
      </c>
      <c r="D9" s="4">
        <f t="shared" si="2"/>
        <v>2217.6</v>
      </c>
      <c r="E9" s="21">
        <f t="shared" si="3"/>
        <v>25000000</v>
      </c>
      <c r="F9" s="10">
        <f t="shared" si="4"/>
        <v>16234</v>
      </c>
      <c r="G9" s="10">
        <f t="shared" si="5"/>
        <v>13528</v>
      </c>
      <c r="H9" s="10">
        <f t="shared" si="6"/>
        <v>11273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1540</v>
      </c>
      <c r="R9" s="2">
        <v>25000000</v>
      </c>
      <c r="S9" s="8"/>
      <c r="T9" s="8">
        <v>11</v>
      </c>
    </row>
    <row r="10" spans="1:20" x14ac:dyDescent="0.25">
      <c r="A10" s="4">
        <f t="shared" si="0"/>
        <v>0</v>
      </c>
      <c r="B10" s="4">
        <f t="shared" si="1"/>
        <v>1630</v>
      </c>
      <c r="C10" s="4">
        <f t="shared" si="9"/>
        <v>1956</v>
      </c>
      <c r="D10" s="4">
        <f t="shared" si="2"/>
        <v>2347.1999999999998</v>
      </c>
      <c r="E10" s="21">
        <f t="shared" si="3"/>
        <v>26600000</v>
      </c>
      <c r="F10" s="10">
        <f t="shared" si="4"/>
        <v>16319</v>
      </c>
      <c r="G10" s="10">
        <f t="shared" si="5"/>
        <v>13599</v>
      </c>
      <c r="H10" s="10">
        <f t="shared" si="6"/>
        <v>11333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1630</v>
      </c>
      <c r="R10" s="2">
        <v>26600000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1280</v>
      </c>
      <c r="C11" s="4">
        <f t="shared" si="9"/>
        <v>1536</v>
      </c>
      <c r="D11" s="4">
        <f t="shared" si="2"/>
        <v>1843.1999999999998</v>
      </c>
      <c r="E11" s="21">
        <f t="shared" si="3"/>
        <v>20379915</v>
      </c>
      <c r="F11" s="14">
        <f t="shared" si="4"/>
        <v>15922</v>
      </c>
      <c r="G11" s="10">
        <f t="shared" si="5"/>
        <v>13268</v>
      </c>
      <c r="H11" s="10">
        <f t="shared" si="6"/>
        <v>11057</v>
      </c>
      <c r="I11" s="4" t="e">
        <f>#REF!</f>
        <v>#REF!</v>
      </c>
      <c r="J11" s="4" t="str">
        <f t="shared" si="7"/>
        <v>28.01.25</v>
      </c>
      <c r="O11">
        <v>0</v>
      </c>
      <c r="P11">
        <f t="shared" si="8"/>
        <v>0</v>
      </c>
      <c r="Q11">
        <v>1280</v>
      </c>
      <c r="R11" s="2">
        <f>19754915+595000+30000</f>
        <v>20379915</v>
      </c>
      <c r="S11" s="8" t="s">
        <v>25</v>
      </c>
      <c r="T11" s="8">
        <v>24</v>
      </c>
    </row>
    <row r="12" spans="1:20" x14ac:dyDescent="0.25">
      <c r="A12" s="4">
        <f t="shared" si="0"/>
        <v>0</v>
      </c>
      <c r="B12" s="4">
        <f t="shared" si="1"/>
        <v>1168</v>
      </c>
      <c r="C12" s="4">
        <f t="shared" si="9"/>
        <v>1401.6</v>
      </c>
      <c r="D12" s="4">
        <f t="shared" si="2"/>
        <v>1681.9199999999998</v>
      </c>
      <c r="E12" s="21">
        <f t="shared" si="3"/>
        <v>18046166</v>
      </c>
      <c r="F12" s="14">
        <f t="shared" si="4"/>
        <v>15450</v>
      </c>
      <c r="G12" s="10">
        <f t="shared" si="5"/>
        <v>12875</v>
      </c>
      <c r="H12" s="10">
        <f t="shared" si="6"/>
        <v>10730</v>
      </c>
      <c r="I12" s="4" t="e">
        <f>#REF!</f>
        <v>#REF!</v>
      </c>
      <c r="J12" s="4" t="str">
        <f t="shared" si="7"/>
        <v>12.12.24</v>
      </c>
      <c r="O12">
        <v>0</v>
      </c>
      <c r="P12">
        <f t="shared" ref="P12" si="11">O12/1.2</f>
        <v>0</v>
      </c>
      <c r="Q12">
        <v>1168</v>
      </c>
      <c r="R12" s="2">
        <f>17489166+527000+30000</f>
        <v>18046166</v>
      </c>
      <c r="S12" s="8" t="s">
        <v>26</v>
      </c>
      <c r="T12" s="8">
        <v>23</v>
      </c>
    </row>
    <row r="13" spans="1:20" x14ac:dyDescent="0.25">
      <c r="A13" s="4">
        <f t="shared" si="0"/>
        <v>0</v>
      </c>
      <c r="B13" s="4">
        <f t="shared" si="1"/>
        <v>1900</v>
      </c>
      <c r="C13" s="4">
        <f t="shared" si="9"/>
        <v>2280</v>
      </c>
      <c r="D13" s="4">
        <f t="shared" si="2"/>
        <v>2736</v>
      </c>
      <c r="E13" s="21">
        <f t="shared" si="3"/>
        <v>35000000</v>
      </c>
      <c r="F13" s="14">
        <f t="shared" si="4"/>
        <v>18421</v>
      </c>
      <c r="G13" s="10">
        <f t="shared" si="5"/>
        <v>15351</v>
      </c>
      <c r="H13" s="10">
        <f t="shared" si="6"/>
        <v>12792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v>1900</v>
      </c>
      <c r="R13" s="2">
        <v>35000000</v>
      </c>
      <c r="S13" s="8"/>
      <c r="T13" s="8">
        <v>33</v>
      </c>
    </row>
    <row r="14" spans="1:20" x14ac:dyDescent="0.25">
      <c r="A14" s="4">
        <f t="shared" si="0"/>
        <v>0</v>
      </c>
      <c r="B14" s="4">
        <f t="shared" si="1"/>
        <v>1278</v>
      </c>
      <c r="C14" s="4">
        <f t="shared" si="9"/>
        <v>1533.6</v>
      </c>
      <c r="D14" s="4">
        <f t="shared" ref="D14:D15" si="13">C14*1.2</f>
        <v>1840.32</v>
      </c>
      <c r="E14" s="21">
        <f t="shared" ref="E14:E15" si="14">R14</f>
        <v>22900000</v>
      </c>
      <c r="F14" s="10">
        <f t="shared" ref="F14:F15" si="15">ROUND((E14/B14),0)</f>
        <v>17919</v>
      </c>
      <c r="G14" s="10">
        <f t="shared" ref="G14:G15" si="16">ROUND((E14/C14),0)</f>
        <v>14932</v>
      </c>
      <c r="H14" s="10">
        <f t="shared" ref="H14:H15" si="17">ROUND((E14/D14),0)</f>
        <v>12443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v>1278</v>
      </c>
      <c r="R14" s="2">
        <v>22900000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1399</v>
      </c>
      <c r="C15" s="4">
        <f t="shared" si="9"/>
        <v>1678.8</v>
      </c>
      <c r="D15" s="4">
        <f t="shared" si="13"/>
        <v>2014.56</v>
      </c>
      <c r="E15" s="21">
        <f t="shared" si="14"/>
        <v>28000000</v>
      </c>
      <c r="F15" s="14">
        <f t="shared" si="15"/>
        <v>20014</v>
      </c>
      <c r="G15" s="10">
        <f t="shared" si="16"/>
        <v>16679</v>
      </c>
      <c r="H15" s="10">
        <f t="shared" si="17"/>
        <v>13899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v>1399</v>
      </c>
      <c r="R15" s="2">
        <v>28000000</v>
      </c>
      <c r="S15" s="8"/>
      <c r="T15" s="8"/>
    </row>
    <row r="16" spans="1:20" x14ac:dyDescent="0.25">
      <c r="A16" s="4">
        <f t="shared" ref="A16:A17" si="20">N16</f>
        <v>0</v>
      </c>
      <c r="B16" s="4">
        <f t="shared" ref="B16:B17" si="21">Q16</f>
        <v>0</v>
      </c>
      <c r="C16" s="4">
        <f t="shared" ref="C16:C17" si="22">B16*1.2</f>
        <v>0</v>
      </c>
      <c r="D16" s="4">
        <f t="shared" ref="D16:D17" si="23">C16*1.2</f>
        <v>0</v>
      </c>
      <c r="E16" s="21">
        <f t="shared" ref="E16:E17" si="24">R16</f>
        <v>0</v>
      </c>
      <c r="F16" s="10" t="e">
        <f t="shared" ref="F16:F17" si="25">ROUND((E16/B16),0)</f>
        <v>#DIV/0!</v>
      </c>
      <c r="G16" s="10" t="e">
        <f t="shared" ref="G16:G17" si="26">ROUND((E16/C16),0)</f>
        <v>#DIV/0!</v>
      </c>
      <c r="H16" s="10" t="e">
        <f t="shared" ref="H16:H17" si="27">ROUND((E16/D16),0)</f>
        <v>#DIV/0!</v>
      </c>
      <c r="I16" s="4" t="e">
        <f>#REF!</f>
        <v>#REF!</v>
      </c>
      <c r="J16" s="4">
        <f t="shared" ref="J16:J17" si="28">S16</f>
        <v>0</v>
      </c>
      <c r="O16">
        <v>0</v>
      </c>
      <c r="P16">
        <f t="shared" ref="P16:P17" si="29">O16/1.2</f>
        <v>0</v>
      </c>
      <c r="Q16">
        <f t="shared" ref="Q16:Q17" si="30">P16/1.2</f>
        <v>0</v>
      </c>
      <c r="R16" s="2">
        <v>0</v>
      </c>
      <c r="S16" s="8"/>
      <c r="T16" s="8"/>
    </row>
    <row r="17" spans="1:24" x14ac:dyDescent="0.25">
      <c r="A17" s="4">
        <f t="shared" si="20"/>
        <v>0</v>
      </c>
      <c r="B17" s="4">
        <f t="shared" si="21"/>
        <v>0</v>
      </c>
      <c r="C17" s="4">
        <f t="shared" si="22"/>
        <v>0</v>
      </c>
      <c r="D17" s="4">
        <f t="shared" si="23"/>
        <v>0</v>
      </c>
      <c r="E17" s="21">
        <f t="shared" si="24"/>
        <v>0</v>
      </c>
      <c r="F17" s="10" t="e">
        <f t="shared" si="25"/>
        <v>#DIV/0!</v>
      </c>
      <c r="G17" s="10" t="e">
        <f t="shared" si="26"/>
        <v>#DIV/0!</v>
      </c>
      <c r="H17" s="10" t="e">
        <f t="shared" si="27"/>
        <v>#DIV/0!</v>
      </c>
      <c r="I17" s="4" t="e">
        <f>#REF!</f>
        <v>#REF!</v>
      </c>
      <c r="J17" s="4">
        <f t="shared" si="28"/>
        <v>0</v>
      </c>
      <c r="O17">
        <v>0</v>
      </c>
      <c r="P17">
        <f t="shared" si="29"/>
        <v>0</v>
      </c>
      <c r="Q17">
        <f t="shared" si="30"/>
        <v>0</v>
      </c>
      <c r="R17" s="2">
        <v>0</v>
      </c>
      <c r="S17" s="8"/>
      <c r="T17" s="8"/>
    </row>
    <row r="18" spans="1:24" x14ac:dyDescent="0.25">
      <c r="A18" s="4">
        <f t="shared" ref="A18:A21" si="31">N18</f>
        <v>0</v>
      </c>
      <c r="B18" s="4">
        <f t="shared" ref="B18:B21" si="32">Q18</f>
        <v>0</v>
      </c>
      <c r="C18" s="4">
        <f t="shared" ref="C18:C21" si="33">B18*1.2</f>
        <v>0</v>
      </c>
      <c r="D18" s="4">
        <f t="shared" ref="D18:D21" si="34">C18*1.2</f>
        <v>0</v>
      </c>
      <c r="E18" s="21">
        <f t="shared" ref="E18:E21" si="35">R18</f>
        <v>0</v>
      </c>
      <c r="F18" s="10" t="e">
        <f t="shared" ref="F18:F21" si="36">ROUND((E18/B18),0)</f>
        <v>#DIV/0!</v>
      </c>
      <c r="G18" s="10" t="e">
        <f t="shared" ref="G18:G21" si="37">ROUND((E18/C18),0)</f>
        <v>#DIV/0!</v>
      </c>
      <c r="H18" s="10" t="e">
        <f t="shared" ref="H18:H21" si="38">ROUND((E18/D18),0)</f>
        <v>#DIV/0!</v>
      </c>
      <c r="I18" s="4" t="e">
        <f>#REF!</f>
        <v>#REF!</v>
      </c>
      <c r="J18" s="4">
        <f t="shared" ref="J18:J21" si="39">S18</f>
        <v>0</v>
      </c>
      <c r="O18">
        <v>0</v>
      </c>
      <c r="P18">
        <f t="shared" ref="P18:P21" si="40">O18/1.2</f>
        <v>0</v>
      </c>
      <c r="Q18">
        <f t="shared" ref="Q18:Q21" si="41">P18/1.2</f>
        <v>0</v>
      </c>
      <c r="R18" s="2">
        <v>0</v>
      </c>
      <c r="S18" s="8"/>
      <c r="T18" s="8"/>
    </row>
    <row r="19" spans="1:24" x14ac:dyDescent="0.25">
      <c r="A19" s="4">
        <f t="shared" si="31"/>
        <v>0</v>
      </c>
      <c r="B19" s="4">
        <f t="shared" si="32"/>
        <v>0</v>
      </c>
      <c r="C19" s="4">
        <f t="shared" si="33"/>
        <v>0</v>
      </c>
      <c r="D19" s="4">
        <f t="shared" si="34"/>
        <v>0</v>
      </c>
      <c r="E19" s="5">
        <f t="shared" si="35"/>
        <v>0</v>
      </c>
      <c r="F19" s="10" t="e">
        <f t="shared" si="36"/>
        <v>#DIV/0!</v>
      </c>
      <c r="G19" s="4" t="e">
        <f t="shared" si="37"/>
        <v>#DIV/0!</v>
      </c>
      <c r="H19" s="4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1"/>
        <v>0</v>
      </c>
      <c r="R19" s="2">
        <v>0</v>
      </c>
      <c r="S19" s="8"/>
      <c r="T19" s="8"/>
    </row>
    <row r="20" spans="1:24" x14ac:dyDescent="0.25">
      <c r="A20" s="4">
        <f t="shared" si="31"/>
        <v>0</v>
      </c>
      <c r="B20" s="4">
        <f t="shared" si="32"/>
        <v>0</v>
      </c>
      <c r="C20" s="4">
        <f t="shared" si="33"/>
        <v>0</v>
      </c>
      <c r="D20" s="4">
        <f t="shared" si="34"/>
        <v>0</v>
      </c>
      <c r="E20" s="5">
        <f t="shared" si="35"/>
        <v>0</v>
      </c>
      <c r="F20" s="10" t="e">
        <f t="shared" si="36"/>
        <v>#DIV/0!</v>
      </c>
      <c r="G20" s="4" t="e">
        <f t="shared" si="37"/>
        <v>#DIV/0!</v>
      </c>
      <c r="H20" s="4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1"/>
        <v>0</v>
      </c>
      <c r="R20" s="2">
        <v>0</v>
      </c>
      <c r="S20" s="8"/>
      <c r="T20" s="8"/>
    </row>
    <row r="21" spans="1:24" x14ac:dyDescent="0.25">
      <c r="A21" s="4">
        <f t="shared" si="31"/>
        <v>0</v>
      </c>
      <c r="B21" s="4">
        <f t="shared" si="32"/>
        <v>0</v>
      </c>
      <c r="C21" s="4">
        <f t="shared" si="33"/>
        <v>0</v>
      </c>
      <c r="D21" s="4">
        <f t="shared" si="34"/>
        <v>0</v>
      </c>
      <c r="E21" s="5">
        <f t="shared" si="35"/>
        <v>0</v>
      </c>
      <c r="F21" s="10" t="e">
        <f t="shared" si="36"/>
        <v>#DIV/0!</v>
      </c>
      <c r="G21" s="4" t="e">
        <f t="shared" si="37"/>
        <v>#DIV/0!</v>
      </c>
      <c r="H21" s="4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1"/>
        <v>0</v>
      </c>
      <c r="R21" s="2">
        <v>0</v>
      </c>
      <c r="S21" s="8"/>
      <c r="T21" s="8"/>
    </row>
    <row r="23" spans="1:24" x14ac:dyDescent="0.25">
      <c r="G23" t="s">
        <v>20</v>
      </c>
    </row>
    <row r="24" spans="1:24" x14ac:dyDescent="0.25">
      <c r="G24" t="s">
        <v>15</v>
      </c>
      <c r="H24">
        <v>1405</v>
      </c>
      <c r="I24">
        <f>130.57*10.764</f>
        <v>1405.4554799999999</v>
      </c>
      <c r="J24">
        <f>I24/H27</f>
        <v>1.09801209375</v>
      </c>
    </row>
    <row r="25" spans="1:24" x14ac:dyDescent="0.25">
      <c r="G25" t="s">
        <v>13</v>
      </c>
      <c r="H25">
        <v>1180</v>
      </c>
      <c r="J25">
        <v>1179</v>
      </c>
    </row>
    <row r="26" spans="1:24" x14ac:dyDescent="0.25">
      <c r="G26" t="s">
        <v>19</v>
      </c>
      <c r="H26">
        <v>100</v>
      </c>
      <c r="O26" t="s">
        <v>21</v>
      </c>
    </row>
    <row r="27" spans="1:24" x14ac:dyDescent="0.25">
      <c r="H27">
        <f>H26+H25</f>
        <v>1280</v>
      </c>
    </row>
    <row r="28" spans="1:24" x14ac:dyDescent="0.25">
      <c r="G28" s="6" t="s">
        <v>14</v>
      </c>
      <c r="H28" s="6">
        <v>16500</v>
      </c>
      <c r="R28" s="12"/>
      <c r="T28" s="11"/>
      <c r="U28" s="11"/>
      <c r="V28" s="11"/>
      <c r="W28" s="11"/>
      <c r="X28" s="11"/>
    </row>
    <row r="29" spans="1:24" x14ac:dyDescent="0.25">
      <c r="G29" t="s">
        <v>16</v>
      </c>
      <c r="H29">
        <f>H28*H27</f>
        <v>21120000</v>
      </c>
      <c r="R29" s="13"/>
      <c r="T29" s="13"/>
      <c r="U29" s="13"/>
      <c r="V29" s="11"/>
      <c r="W29" s="11"/>
      <c r="X29" s="11"/>
    </row>
    <row r="30" spans="1:24" x14ac:dyDescent="0.25">
      <c r="G30" t="s">
        <v>27</v>
      </c>
      <c r="H30">
        <v>1000000</v>
      </c>
      <c r="R30" s="11"/>
      <c r="T30" s="11"/>
      <c r="U30" s="11"/>
      <c r="V30" s="11"/>
      <c r="W30" s="11"/>
      <c r="X30" s="11"/>
    </row>
    <row r="31" spans="1:24" x14ac:dyDescent="0.25">
      <c r="H31">
        <f>H30+H29</f>
        <v>22120000</v>
      </c>
      <c r="R31" s="11"/>
      <c r="T31" s="11"/>
      <c r="U31" s="11"/>
      <c r="V31" s="11"/>
      <c r="W31" s="11"/>
      <c r="X31" s="11"/>
    </row>
    <row r="32" spans="1:24" x14ac:dyDescent="0.25">
      <c r="P32" s="11"/>
      <c r="Q32" s="11"/>
      <c r="R32" s="11"/>
      <c r="T32" s="11"/>
      <c r="U32" s="11"/>
      <c r="V32" s="11"/>
      <c r="W32" s="11"/>
      <c r="X32" s="11"/>
    </row>
    <row r="33" spans="7:24" x14ac:dyDescent="0.25">
      <c r="H33" t="s">
        <v>22</v>
      </c>
      <c r="P33" s="11"/>
      <c r="Q33" s="13"/>
      <c r="R33" s="11"/>
      <c r="S33" s="6"/>
      <c r="T33" s="11"/>
      <c r="U33" s="11"/>
      <c r="V33" s="11"/>
      <c r="W33" s="11"/>
      <c r="X33" s="11"/>
    </row>
    <row r="34" spans="7:24" x14ac:dyDescent="0.25">
      <c r="H34" t="s">
        <v>17</v>
      </c>
      <c r="I34">
        <v>21688911</v>
      </c>
      <c r="P34" s="11"/>
      <c r="Q34" s="11"/>
      <c r="R34" s="11"/>
      <c r="S34" s="6"/>
      <c r="T34" s="11"/>
      <c r="U34" s="11"/>
      <c r="V34" s="11"/>
      <c r="W34" s="11"/>
      <c r="X34" s="11"/>
    </row>
    <row r="35" spans="7:24" x14ac:dyDescent="0.25">
      <c r="H35" t="s">
        <v>18</v>
      </c>
      <c r="I35">
        <v>653000</v>
      </c>
      <c r="P35" s="11"/>
      <c r="Q35" s="11"/>
      <c r="R35" s="11"/>
    </row>
    <row r="36" spans="7:24" x14ac:dyDescent="0.25">
      <c r="H36" t="s">
        <v>18</v>
      </c>
      <c r="I36">
        <v>30000</v>
      </c>
      <c r="P36" s="11"/>
      <c r="Q36" s="11"/>
      <c r="R36" s="11"/>
      <c r="T36" s="6"/>
    </row>
    <row r="37" spans="7:24" x14ac:dyDescent="0.25">
      <c r="I37">
        <f>SUM(I34:I36)</f>
        <v>22371911</v>
      </c>
      <c r="P37" s="11"/>
      <c r="Q37" s="11"/>
      <c r="R37" s="11"/>
      <c r="S37" s="6"/>
    </row>
    <row r="38" spans="7:24" x14ac:dyDescent="0.25">
      <c r="I38" s="2"/>
    </row>
    <row r="43" spans="7:24" ht="15.75" thickBot="1" x14ac:dyDescent="0.3"/>
    <row r="44" spans="7:24" ht="17.25" thickBot="1" x14ac:dyDescent="0.3">
      <c r="G44" s="15"/>
      <c r="H44" s="16"/>
      <c r="I44" s="16"/>
    </row>
    <row r="45" spans="7:24" ht="17.25" thickBot="1" x14ac:dyDescent="0.3">
      <c r="G45" s="17"/>
      <c r="H45" s="18"/>
      <c r="I45" s="16"/>
    </row>
    <row r="46" spans="7:24" ht="17.25" thickBot="1" x14ac:dyDescent="0.3">
      <c r="G46" s="17"/>
      <c r="H46" s="19"/>
      <c r="I46" s="16"/>
    </row>
    <row r="47" spans="7:24" ht="17.25" thickBot="1" x14ac:dyDescent="0.3">
      <c r="G47" s="17"/>
      <c r="H47" s="20"/>
      <c r="I47" s="16"/>
    </row>
    <row r="48" spans="7:24" ht="17.25" thickBot="1" x14ac:dyDescent="0.3">
      <c r="G48" s="17"/>
      <c r="H48" s="18"/>
      <c r="I48" s="16"/>
    </row>
    <row r="49" spans="7:9" ht="17.25" thickBot="1" x14ac:dyDescent="0.3">
      <c r="G49" s="17"/>
      <c r="H49" s="18"/>
      <c r="I49" s="16"/>
    </row>
    <row r="50" spans="7:9" x14ac:dyDescent="0.25">
      <c r="I50" s="2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1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4" sqref="B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ABDC7-0076-4BB0-98EA-32AF8ABCE57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F9B6C-CFD7-4031-8D9A-C02536F8421D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8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Sheet12</vt:lpstr>
      <vt:lpstr>Sheet11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2025-02-22T05:39:40Z</dcterms:modified>
</cp:coreProperties>
</file>