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N10" i="16" l="1"/>
  <c r="P12" i="15"/>
  <c r="O5" i="15" l="1"/>
  <c r="R10" i="14"/>
  <c r="S7" i="13"/>
  <c r="W34" i="4"/>
  <c r="G29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Q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Y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<sst xmlns="http://schemas.openxmlformats.org/spreadsheetml/2006/main" count="49" uniqueCount="43">
  <si>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</si>
  <si>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</si>
  <si>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</si>
  <si>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</si>
  <si>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</si>
  <si>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</si>
  <si>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</si>
  <si>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</si>
  <si>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</si>
  <si>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</si>
  <si>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</si>
  <si>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</si>
  <si>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</si>
  <si>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</si>
  <si>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</si>
  <si>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</si>
  <si>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</si>
  <si>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</si>
  <si>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</si>
  <si>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</si>
  <si>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</si>
  <si>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</si>
  <si>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</si>
  <si>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</si>
  <si>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</si>
  <si>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</si>
  <si>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</si>
  <si>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</si>
  <si>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</si>
  <si>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</si>
  <si>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</si>
  <si>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</si>
  <si>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</si>
  <si>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</si>
  <si>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</si>
  <si>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</si>
  <si>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</si>
  <si>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</si>
  <si>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</si>
  <si>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</si>
  <si>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RACPC- Chinchpokli )  -  Mr. Vivek Mishra</t>
  </si>
  <si>
    <t>Agree CA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</si>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</sst>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4</xdr:row>
      <xdr:rowOff>48051</xdr:rowOff>
    </xdr:from>
    <xdr:to>
      <xdr:col>16</xdr:col>
      <xdr:colOff>590551</xdr:colOff>
      <xdr:row>34</xdr:row>
      <xdr:rowOff>180974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1" y="810051"/>
          <a:ext cx="7905750" cy="5581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181851</xdr:colOff>
      <xdr:row>30</xdr:row>
      <xdr:rowOff>76849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277851" cy="4648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105640</xdr:colOff>
      <xdr:row>25</xdr:row>
      <xdr:rowOff>10138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201640" cy="4391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115167</xdr:colOff>
      <xdr:row>28</xdr:row>
      <xdr:rowOff>105461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211167" cy="4915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17</xdr:col>
      <xdr:colOff>315730</xdr:colOff>
      <xdr:row>43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10069330" cy="6800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26</xdr:col>
      <xdr:colOff>315730</xdr:colOff>
      <xdr:row>35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81000"/>
          <a:ext cx="10069330" cy="637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O11" sqref="O1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279</v>
      </c>
      <c r="C3" s="4">
        <f>B3*1.2</f>
        <v>334.8</v>
      </c>
      <c r="D3" s="4">
        <f t="shared" ref="D3:D9" si="2">C3*1.2</f>
        <v>401.76</v>
      </c>
      <c r="E3" s="5">
        <f t="shared" ref="E3:E9" si="3">R3</f>
        <v>3500000</v>
      </c>
      <c r="F3" s="9">
        <f t="shared" ref="F3:F9" si="4">ROUND((E3/B3),0)</f>
        <v>12545</v>
      </c>
      <c r="G3" s="9">
        <f t="shared" ref="G3:G9" si="5">ROUND((E3/C3),0)</f>
        <v>10454</v>
      </c>
      <c r="H3" s="9">
        <f t="shared" ref="H3:H9" si="6">ROUND((E3/D3),0)</f>
        <v>8712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279</v>
      </c>
      <c r="R3" s="2">
        <v>3500000</v>
      </c>
    </row>
    <row r="4" spans="1:20" x14ac:dyDescent="0.25">
      <c r="A4" s="4">
        <f t="shared" si="0"/>
        <v>0</v>
      </c>
      <c r="B4" s="4">
        <f t="shared" si="1"/>
        <v>584</v>
      </c>
      <c r="C4" s="4">
        <f t="shared" ref="C4:C9" si="9">B4*1.2</f>
        <v>700.8</v>
      </c>
      <c r="D4" s="4">
        <f t="shared" si="2"/>
        <v>840.95999999999992</v>
      </c>
      <c r="E4" s="5">
        <f t="shared" si="3"/>
        <v>3721000</v>
      </c>
      <c r="F4" s="9">
        <f t="shared" si="4"/>
        <v>6372</v>
      </c>
      <c r="G4" s="9">
        <f t="shared" si="5"/>
        <v>5310</v>
      </c>
      <c r="H4" s="9">
        <f t="shared" si="6"/>
        <v>4425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584</v>
      </c>
      <c r="R4" s="2">
        <v>3721000</v>
      </c>
    </row>
    <row r="5" spans="1:20" s="46" customFormat="1" x14ac:dyDescent="0.25">
      <c r="A5" s="44">
        <f t="shared" si="0"/>
        <v>0</v>
      </c>
      <c r="B5" s="44">
        <f t="shared" si="1"/>
        <v>419.16666666666669</v>
      </c>
      <c r="C5" s="44">
        <f t="shared" si="9"/>
        <v>503</v>
      </c>
      <c r="D5" s="44">
        <f t="shared" si="2"/>
        <v>603.6</v>
      </c>
      <c r="E5" s="45">
        <f t="shared" si="3"/>
        <v>3570400</v>
      </c>
      <c r="F5" s="44">
        <f t="shared" si="4"/>
        <v>8518</v>
      </c>
      <c r="G5" s="44">
        <f t="shared" si="5"/>
        <v>7098</v>
      </c>
      <c r="H5" s="44">
        <f t="shared" si="6"/>
        <v>5915</v>
      </c>
      <c r="I5" s="44" t="e">
        <f>#REF!</f>
        <v>#REF!</v>
      </c>
      <c r="J5" s="44">
        <f t="shared" si="7"/>
        <v>0</v>
      </c>
      <c r="O5" s="46">
        <v>0</v>
      </c>
      <c r="P5" s="46">
        <v>503</v>
      </c>
      <c r="Q5" s="46">
        <f t="shared" ref="Q5:Q9" si="10">P5/1.2</f>
        <v>419.16666666666669</v>
      </c>
      <c r="R5" s="47">
        <v>3570400</v>
      </c>
    </row>
    <row r="6" spans="1:20" s="46" customFormat="1" x14ac:dyDescent="0.25">
      <c r="A6" s="44">
        <f t="shared" si="0"/>
        <v>0</v>
      </c>
      <c r="B6" s="44">
        <f t="shared" si="1"/>
        <v>846</v>
      </c>
      <c r="C6" s="44">
        <f t="shared" si="9"/>
        <v>1015.1999999999999</v>
      </c>
      <c r="D6" s="44">
        <f t="shared" si="2"/>
        <v>1218.2399999999998</v>
      </c>
      <c r="E6" s="45">
        <f t="shared" si="3"/>
        <v>7206000</v>
      </c>
      <c r="F6" s="44">
        <f t="shared" si="4"/>
        <v>8518</v>
      </c>
      <c r="G6" s="44">
        <f t="shared" si="5"/>
        <v>7098</v>
      </c>
      <c r="H6" s="44">
        <f t="shared" si="6"/>
        <v>5915</v>
      </c>
      <c r="I6" s="44" t="e">
        <f>#REF!</f>
        <v>#REF!</v>
      </c>
      <c r="J6" s="44">
        <f t="shared" si="7"/>
        <v>0</v>
      </c>
      <c r="O6" s="46">
        <v>0</v>
      </c>
      <c r="P6" s="46">
        <f t="shared" si="8"/>
        <v>0</v>
      </c>
      <c r="Q6" s="46">
        <v>846</v>
      </c>
      <c r="R6" s="47">
        <v>7206000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503</v>
      </c>
      <c r="C16" s="44">
        <f t="shared" ref="C16:C25" si="34">B16*1.2</f>
        <v>603.6</v>
      </c>
      <c r="D16" s="44">
        <f t="shared" ref="D16:D25" si="35">C16*1.2</f>
        <v>724.32</v>
      </c>
      <c r="E16" s="45">
        <f t="shared" ref="E16:E25" si="36">R16</f>
        <v>6000000</v>
      </c>
      <c r="F16" s="44">
        <f t="shared" ref="F16:F25" si="37">ROUND((E16/B16),0)</f>
        <v>11928</v>
      </c>
      <c r="G16" s="44">
        <f t="shared" ref="G16:G25" si="38">ROUND((E16/C16),0)</f>
        <v>9940</v>
      </c>
      <c r="H16" s="44">
        <f t="shared" ref="H16:H25" si="39">ROUND((E16/D16),0)</f>
        <v>8284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503</v>
      </c>
      <c r="R16" s="47">
        <v>6000000</v>
      </c>
    </row>
    <row r="17" spans="1:25" s="46" customFormat="1" x14ac:dyDescent="0.25">
      <c r="A17" s="44">
        <f t="shared" si="32"/>
        <v>0</v>
      </c>
      <c r="B17" s="44">
        <f t="shared" si="33"/>
        <v>550</v>
      </c>
      <c r="C17" s="44">
        <f t="shared" si="34"/>
        <v>660</v>
      </c>
      <c r="D17" s="44">
        <f t="shared" si="35"/>
        <v>792</v>
      </c>
      <c r="E17" s="45">
        <f t="shared" si="36"/>
        <v>5500000</v>
      </c>
      <c r="F17" s="44">
        <f t="shared" si="37"/>
        <v>10000</v>
      </c>
      <c r="G17" s="44">
        <f t="shared" si="38"/>
        <v>8333</v>
      </c>
      <c r="H17" s="44">
        <f t="shared" si="39"/>
        <v>6944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550</v>
      </c>
      <c r="R17" s="47">
        <v>5500000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9500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7000</v>
      </c>
      <c r="X28" s="22"/>
    </row>
    <row r="29" spans="1:25" ht="15.75" x14ac:dyDescent="0.25">
      <c r="E29" t="s">
        <v>41</v>
      </c>
      <c r="F29" s="7">
        <v>56.11</v>
      </c>
      <c r="G29" s="6">
        <f>F29*10.764</f>
        <v>603.96803999999997</v>
      </c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48</v>
      </c>
      <c r="X31" s="31">
        <v>2013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5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18</v>
      </c>
      <c r="X33" s="24"/>
    </row>
    <row r="34" spans="15:25" ht="15.75" x14ac:dyDescent="0.25">
      <c r="U34" s="17"/>
      <c r="V34" s="26"/>
      <c r="W34" s="27">
        <f>W33%</f>
        <v>0.18</v>
      </c>
      <c r="X34" s="27"/>
    </row>
    <row r="35" spans="15:25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450</v>
      </c>
      <c r="X35" s="22"/>
    </row>
    <row r="36" spans="15:25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2050</v>
      </c>
      <c r="X36" s="22"/>
    </row>
    <row r="37" spans="15:25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7000</v>
      </c>
      <c r="X37" s="22"/>
    </row>
    <row r="38" spans="15:25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5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9050</v>
      </c>
      <c r="X39" s="22"/>
    </row>
    <row r="40" spans="15:25" ht="15.75" x14ac:dyDescent="0.25">
      <c r="S40" s="10"/>
      <c r="T40" s="10"/>
      <c r="U40" s="23"/>
      <c r="V40" s="23"/>
      <c r="W40" s="24"/>
      <c r="X40" s="24"/>
    </row>
    <row r="41" spans="15:25" ht="15.75" x14ac:dyDescent="0.25">
      <c r="S41" s="10"/>
      <c r="T41" s="10"/>
      <c r="U41" s="28" t="s">
        <v>38</v>
      </c>
      <c r="V41" s="30"/>
      <c r="W41" s="25">
        <v>604</v>
      </c>
      <c r="X41" s="24"/>
    </row>
    <row r="42" spans="15:25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5466200</v>
      </c>
      <c r="X42" s="33"/>
    </row>
    <row r="43" spans="15:25" ht="15.75" x14ac:dyDescent="0.25">
      <c r="S43" s="11"/>
      <c r="T43" s="10"/>
      <c r="U43" s="17" t="s">
        <v>25</v>
      </c>
      <c r="V43" s="23"/>
      <c r="W43" s="34">
        <f>W42*0.98</f>
        <v>5356876</v>
      </c>
      <c r="X43" s="35"/>
      <c r="Y43">
        <f>W43*0.9</f>
        <v>4821188.4000000004</v>
      </c>
    </row>
    <row r="44" spans="15:25" ht="15.75" x14ac:dyDescent="0.25">
      <c r="S44" s="10"/>
      <c r="T44" s="10"/>
      <c r="U44" s="17" t="s">
        <v>26</v>
      </c>
      <c r="V44" s="23"/>
      <c r="W44" s="34">
        <f>W42*0.8</f>
        <v>4372960</v>
      </c>
      <c r="X44" s="34"/>
    </row>
    <row r="45" spans="15:25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5" ht="15.75" x14ac:dyDescent="0.25">
      <c r="U46" s="37" t="s">
        <v>27</v>
      </c>
      <c r="V46" s="38"/>
      <c r="W46" s="39">
        <f>W27*W41</f>
        <v>1510000</v>
      </c>
      <c r="X46" s="39"/>
    </row>
    <row r="47" spans="15:25" ht="15.75" x14ac:dyDescent="0.25">
      <c r="U47" s="17" t="s">
        <v>28</v>
      </c>
      <c r="V47" s="23"/>
      <c r="W47" s="36"/>
      <c r="X47" s="36"/>
    </row>
    <row r="48" spans="15:25" ht="15.75" x14ac:dyDescent="0.25">
      <c r="U48" s="40" t="s">
        <v>29</v>
      </c>
      <c r="V48" s="36"/>
      <c r="W48" s="34">
        <f>W42*0.025/12</f>
        <v>11387.916666666666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S44"/>
  <sheetViews>
    <sheetView topLeftCell="D1" zoomScaleNormal="100" workbookViewId="0">
      <selection activeCell="S8" sqref="S8"/>
    </sheetView>
  </sheetViews>
  <sheetFormatPr defaultRowHeight="15" x14ac:dyDescent="0.25"/>
  <sheetData>
    <row r="7" spans="18:19" x14ac:dyDescent="0.25">
      <c r="R7">
        <v>25.92</v>
      </c>
      <c r="S7">
        <f>R7*10.764</f>
        <v>279.00288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0:R10"/>
  <sheetViews>
    <sheetView topLeftCell="D6" workbookViewId="0">
      <selection activeCell="R11" sqref="R11"/>
    </sheetView>
  </sheetViews>
  <sheetFormatPr defaultRowHeight="15" x14ac:dyDescent="0.25"/>
  <sheetData>
    <row r="10" spans="17:18" x14ac:dyDescent="0.25">
      <c r="Q10">
        <v>54.26</v>
      </c>
      <c r="R10">
        <f>Q10*10.764</f>
        <v>584.05463999999995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zoomScaleNormal="100" workbookViewId="0">
      <selection activeCell="P9" sqref="P9:P12"/>
    </sheetView>
  </sheetViews>
  <sheetFormatPr defaultRowHeight="15" x14ac:dyDescent="0.25"/>
  <cols>
    <col min="16" max="16" width="26.7109375" customWidth="1"/>
  </cols>
  <sheetData>
    <row r="2" spans="1:16" x14ac:dyDescent="0.25">
      <c r="A2" s="6"/>
    </row>
    <row r="5" spans="1:16" x14ac:dyDescent="0.25">
      <c r="N5">
        <v>46.73</v>
      </c>
      <c r="O5">
        <f>N5*10.764</f>
        <v>503.00171999999992</v>
      </c>
    </row>
    <row r="9" spans="1:16" x14ac:dyDescent="0.25">
      <c r="P9">
        <v>3340000</v>
      </c>
    </row>
    <row r="10" spans="1:16" x14ac:dyDescent="0.25">
      <c r="P10">
        <v>200400</v>
      </c>
    </row>
    <row r="11" spans="1:16" x14ac:dyDescent="0.25">
      <c r="P11">
        <v>30000</v>
      </c>
    </row>
    <row r="12" spans="1:16" x14ac:dyDescent="0.25">
      <c r="P12">
        <f>SUM(P9:P11)</f>
        <v>3570400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7:N19"/>
  <sheetViews>
    <sheetView topLeftCell="A4" zoomScaleNormal="100" workbookViewId="0">
      <selection activeCell="N7" sqref="N7:N10"/>
    </sheetView>
  </sheetViews>
  <sheetFormatPr defaultRowHeight="15" x14ac:dyDescent="0.25"/>
  <cols>
    <col min="14" max="14" width="15.7109375" customWidth="1"/>
  </cols>
  <sheetData>
    <row r="7" spans="14:14" x14ac:dyDescent="0.25">
      <c r="N7">
        <v>6900000</v>
      </c>
    </row>
    <row r="8" spans="14:14" x14ac:dyDescent="0.25">
      <c r="N8">
        <v>276000</v>
      </c>
    </row>
    <row r="9" spans="14:14" x14ac:dyDescent="0.25">
      <c r="N9">
        <v>30000</v>
      </c>
    </row>
    <row r="10" spans="14:14" x14ac:dyDescent="0.25">
      <c r="N10">
        <f>SUM(N7:N9)</f>
        <v>7206000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Normal="100" workbookViewId="0">
      <selection activeCell="B9" sqref="B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6" zoomScaleNormal="100" workbookViewId="0">
      <selection activeCell="K3" sqref="K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2025-02-27T10:17:23Z</dcterms:modified>
</cp:coreProperties>
</file>