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BO Sanpada\Rupesh Ravindra Gandhi\"/>
    </mc:Choice>
  </mc:AlternateContent>
  <xr:revisionPtr revIDLastSave="0" documentId="13_ncr:1_{54B061A9-D4BA-4D88-AD3B-394A733774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8" i="4" l="1"/>
  <c r="R3" i="4" l="1"/>
  <c r="S3" i="4"/>
  <c r="T2" i="4"/>
  <c r="R2" i="4"/>
  <c r="S2" i="4"/>
  <c r="G20" i="4"/>
  <c r="G27" i="4"/>
  <c r="Q12" i="4" l="1"/>
  <c r="P12" i="4"/>
  <c r="P11" i="4"/>
  <c r="Q11" i="4" s="1"/>
  <c r="Q10" i="4"/>
  <c r="P10" i="4"/>
  <c r="P9" i="4"/>
  <c r="Q9" i="4" s="1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<sst xmlns="http://schemas.openxmlformats.org/spreadsheetml/2006/main" count="140" uniqueCount="25">
  <si>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</si>
  <si>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</si>
  <si>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</si>
  <si>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</si>
  <si>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</si>
  <si>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</si>
  <si>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</si>
  <si>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</si>
  <si>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</si>
  <si>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</si>
  <si>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</si>
  <si>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</si>
  <si>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</si>
  <si>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505, 5th Floor, Alexendra, Skyline Oasis, Plot No. 24, Achme Compond, Premier Road, Village - Kirol, Ghatkopar West,</t>
  </si>
  <si>
    <t>agreement - 20.05.2005</t>
  </si>
  <si>
    <t>av</t>
  </si>
  <si>
    <t>sd</t>
  </si>
  <si>
    <t>rd</t>
  </si>
  <si>
    <t>ca</t>
  </si>
  <si>
    <t>rate</t>
  </si>
  <si>
    <t>fmv</t>
  </si>
  <si>
    <t>full oc  - 2008</t>
  </si>
  <si>
    <t xml:space="preserve">skyline </t>
  </si>
  <si>
    <t>20.08.24</t>
  </si>
  <si>
    <t>30.07.24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</si>
</sst>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6235E-D3D1-4834-B4A6-5C6167AD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86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5E2CF7-4974-4161-94E7-2BCDD4BA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9324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85496-7387-46E4-BC2D-1187B693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2FB78-AE84-494B-81BF-A7785C97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DA356-93B9-4C6B-A756-57CC948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149F6-995B-43D9-B631-6A4981CB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0639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61383-B3A3-43E8-8F62-ADA6463A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G19" sqref="G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42578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681</v>
      </c>
      <c r="C2" s="4">
        <f>B2*1.2</f>
        <v>817.19999999999993</v>
      </c>
      <c r="D2" s="4">
        <f t="shared" ref="D2:D13" si="2">C2*1.2</f>
        <v>980.63999999999987</v>
      </c>
      <c r="E2" s="16">
        <f t="shared" ref="E2:E13" si="3">R2</f>
        <v>20000000</v>
      </c>
      <c r="F2" s="15">
        <f t="shared" ref="F2:F13" si="4">ROUND((E2/B2),0)</f>
        <v>29369</v>
      </c>
      <c r="G2" s="10">
        <f t="shared" ref="G2:G13" si="5">ROUND((E2/C2),0)</f>
        <v>24474</v>
      </c>
      <c r="H2" s="10">
        <f t="shared" ref="H2:H13" si="6">ROUND((E2/D2),0)</f>
        <v>20395</v>
      </c>
      <c r="I2" s="4" t="e">
        <f>#REF!</f>
        <v>#REF!</v>
      </c>
      <c r="J2" s="4">
        <f t="shared" ref="J2:J13" si="7">S2</f>
        <v>21230000</v>
      </c>
      <c r="O2">
        <v>0</v>
      </c>
      <c r="P2">
        <f t="shared" ref="P2:P12" si="8">O2/1.2</f>
        <v>0</v>
      </c>
      <c r="Q2">
        <v>681</v>
      </c>
      <c r="R2" s="2">
        <f>20000000</f>
        <v>20000000</v>
      </c>
      <c r="S2" s="2">
        <f>20000000+1200000+30000</f>
        <v>21230000</v>
      </c>
      <c r="T2" s="8">
        <f>S2/Q2</f>
        <v>31174.743024963289</v>
      </c>
      <c r="U2" t="s">
        <v>23</v>
      </c>
    </row>
    <row r="3" spans="1:21" x14ac:dyDescent="0.25">
      <c r="A3" s="4">
        <f t="shared" si="0"/>
        <v>0</v>
      </c>
      <c r="B3" s="4">
        <f t="shared" si="1"/>
        <v>732</v>
      </c>
      <c r="C3" s="4">
        <f t="shared" ref="C3:C15" si="9">B3*1.2</f>
        <v>878.4</v>
      </c>
      <c r="D3" s="4">
        <f t="shared" si="2"/>
        <v>1054.08</v>
      </c>
      <c r="E3" s="16">
        <f t="shared" si="3"/>
        <v>28000000</v>
      </c>
      <c r="F3" s="10">
        <f t="shared" si="4"/>
        <v>38251</v>
      </c>
      <c r="G3" s="10">
        <f t="shared" si="5"/>
        <v>31876</v>
      </c>
      <c r="H3" s="10">
        <f t="shared" si="6"/>
        <v>26563</v>
      </c>
      <c r="I3" s="4" t="e">
        <f>#REF!</f>
        <v>#REF!</v>
      </c>
      <c r="J3" s="4">
        <f t="shared" si="7"/>
        <v>29710000</v>
      </c>
      <c r="O3">
        <v>0</v>
      </c>
      <c r="P3">
        <f t="shared" si="8"/>
        <v>0</v>
      </c>
      <c r="Q3">
        <v>732</v>
      </c>
      <c r="R3" s="2">
        <f>28000000</f>
        <v>28000000</v>
      </c>
      <c r="S3" s="8">
        <f>28000000+1680000+30000</f>
        <v>29710000</v>
      </c>
      <c r="T3" s="8"/>
      <c r="U3" t="s">
        <v>24</v>
      </c>
    </row>
    <row r="4" spans="1:21" x14ac:dyDescent="0.25">
      <c r="A4" s="4">
        <f t="shared" si="0"/>
        <v>0</v>
      </c>
      <c r="B4" s="4">
        <f t="shared" si="1"/>
        <v>972</v>
      </c>
      <c r="C4" s="4">
        <f t="shared" si="9"/>
        <v>1166.3999999999999</v>
      </c>
      <c r="D4" s="4">
        <f t="shared" si="2"/>
        <v>1399.6799999999998</v>
      </c>
      <c r="E4" s="16">
        <f t="shared" si="3"/>
        <v>33500000</v>
      </c>
      <c r="F4" s="15">
        <f t="shared" si="4"/>
        <v>34465</v>
      </c>
      <c r="G4" s="10">
        <f t="shared" si="5"/>
        <v>28721</v>
      </c>
      <c r="H4" s="10">
        <f t="shared" si="6"/>
        <v>23934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972</v>
      </c>
      <c r="R4" s="2">
        <v>33500000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698</v>
      </c>
      <c r="C5" s="4">
        <f t="shared" si="9"/>
        <v>837.6</v>
      </c>
      <c r="D5" s="4">
        <f t="shared" si="2"/>
        <v>1005.12</v>
      </c>
      <c r="E5" s="16">
        <f t="shared" si="3"/>
        <v>29500000</v>
      </c>
      <c r="F5" s="10">
        <f t="shared" si="4"/>
        <v>42264</v>
      </c>
      <c r="G5" s="10">
        <f t="shared" si="5"/>
        <v>35220</v>
      </c>
      <c r="H5" s="10">
        <f t="shared" si="6"/>
        <v>29350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698</v>
      </c>
      <c r="R5" s="2">
        <v>29500000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1116.6666666666667</v>
      </c>
      <c r="C6" s="4">
        <f t="shared" si="9"/>
        <v>1340</v>
      </c>
      <c r="D6" s="4">
        <f t="shared" si="2"/>
        <v>1608</v>
      </c>
      <c r="E6" s="16">
        <f t="shared" si="3"/>
        <v>36000000</v>
      </c>
      <c r="F6" s="15">
        <f t="shared" si="4"/>
        <v>32239</v>
      </c>
      <c r="G6" s="10">
        <f t="shared" si="5"/>
        <v>26866</v>
      </c>
      <c r="H6" s="10">
        <f t="shared" si="6"/>
        <v>22388</v>
      </c>
      <c r="I6" s="4" t="e">
        <f>#REF!</f>
        <v>#REF!</v>
      </c>
      <c r="J6" s="4">
        <f t="shared" si="7"/>
        <v>0</v>
      </c>
      <c r="O6">
        <v>0</v>
      </c>
      <c r="P6">
        <v>1340</v>
      </c>
      <c r="Q6">
        <f t="shared" ref="Q6:Q12" si="10">P6/1.2</f>
        <v>1116.6666666666667</v>
      </c>
      <c r="R6" s="2">
        <v>36000000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1275</v>
      </c>
      <c r="C7" s="4">
        <f t="shared" si="9"/>
        <v>1530</v>
      </c>
      <c r="D7" s="4">
        <f t="shared" si="2"/>
        <v>1836</v>
      </c>
      <c r="E7" s="16">
        <f t="shared" si="3"/>
        <v>37500000</v>
      </c>
      <c r="F7" s="10">
        <f t="shared" si="4"/>
        <v>29412</v>
      </c>
      <c r="G7" s="10">
        <f t="shared" si="5"/>
        <v>24510</v>
      </c>
      <c r="H7" s="10">
        <f t="shared" si="6"/>
        <v>20425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1275</v>
      </c>
      <c r="R7" s="2">
        <v>37500000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1148</v>
      </c>
      <c r="C8" s="4">
        <f t="shared" si="9"/>
        <v>1377.6</v>
      </c>
      <c r="D8" s="4">
        <f t="shared" si="2"/>
        <v>1653.12</v>
      </c>
      <c r="E8" s="16">
        <f t="shared" si="3"/>
        <v>24100000</v>
      </c>
      <c r="F8" s="10">
        <f t="shared" si="4"/>
        <v>20993</v>
      </c>
      <c r="G8" s="10">
        <f t="shared" si="5"/>
        <v>17494</v>
      </c>
      <c r="H8" s="10">
        <f t="shared" si="6"/>
        <v>14578</v>
      </c>
      <c r="I8" s="4" t="e">
        <f>#REF!</f>
        <v>#REF!</v>
      </c>
      <c r="J8" s="4">
        <f t="shared" si="7"/>
        <v>25576000</v>
      </c>
      <c r="O8">
        <v>0</v>
      </c>
      <c r="P8">
        <f t="shared" si="8"/>
        <v>0</v>
      </c>
      <c r="Q8">
        <v>1148</v>
      </c>
      <c r="R8" s="2">
        <v>24100000</v>
      </c>
      <c r="S8" s="17">
        <f>R8+1446000+30000</f>
        <v>25576000</v>
      </c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8" spans="5:24" x14ac:dyDescent="0.25">
      <c r="F18" s="7" t="s">
        <v>18</v>
      </c>
      <c r="G18">
        <v>681</v>
      </c>
    </row>
    <row r="19" spans="5:24" x14ac:dyDescent="0.25">
      <c r="F19" s="7" t="s">
        <v>19</v>
      </c>
      <c r="G19">
        <v>29500</v>
      </c>
    </row>
    <row r="20" spans="5:24" x14ac:dyDescent="0.25">
      <c r="F20" s="7" t="s">
        <v>20</v>
      </c>
      <c r="G20">
        <f>G19*G18</f>
        <v>20089500</v>
      </c>
      <c r="P20" t="s">
        <v>22</v>
      </c>
    </row>
    <row r="22" spans="5:24" x14ac:dyDescent="0.25">
      <c r="G22" s="6"/>
      <c r="H22" s="6"/>
    </row>
    <row r="23" spans="5:24" x14ac:dyDescent="0.25">
      <c r="F23" s="7" t="s">
        <v>14</v>
      </c>
      <c r="I23" t="s">
        <v>21</v>
      </c>
    </row>
    <row r="24" spans="5:24" x14ac:dyDescent="0.25">
      <c r="F24" t="s">
        <v>15</v>
      </c>
      <c r="G24" s="7">
        <v>2484000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F25" t="s">
        <v>16</v>
      </c>
      <c r="G25" s="7">
        <v>107950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t="s">
        <v>17</v>
      </c>
      <c r="G26" s="7">
        <v>24900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/>
      <c r="G27" s="7">
        <f>SUM(G24:G26)</f>
        <v>2616850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2025-02-27T06:17:49Z</dcterms:modified>
</cp:coreProperties>
</file>