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- Santacruz (W)\Vishwanath Motilal Gupta\"/>
    </mc:Choice>
  </mc:AlternateContent>
  <xr:revisionPtr revIDLastSave="0" documentId="13_ncr:1_{901EAD6B-0DE3-46CE-81FE-CE55825DC1F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13" sheetId="25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U3" i="4" l="1"/>
  <c r="U2" i="4"/>
  <c r="G29" i="4" l="1"/>
  <c r="N29" i="4"/>
  <c r="N24" i="4"/>
  <c r="N25" i="4"/>
  <c r="N26" i="4"/>
  <c r="N27" i="4"/>
  <c r="N28" i="4"/>
  <c r="N23" i="4"/>
  <c r="R9" i="4" l="1"/>
  <c r="R3" i="4"/>
  <c r="R2" i="4"/>
  <c r="C11" i="4"/>
  <c r="C12" i="4"/>
  <c r="C13" i="4"/>
  <c r="C14" i="4"/>
  <c r="C15" i="4"/>
  <c r="Q7" i="4"/>
  <c r="Q10" i="4"/>
  <c r="Q11" i="4"/>
  <c r="Q12" i="4"/>
  <c r="Q13" i="4"/>
  <c r="Q14" i="4"/>
  <c r="Q15" i="4"/>
  <c r="G22" i="4"/>
  <c r="H20" i="4"/>
  <c r="G28" i="4"/>
  <c r="P12" i="4" l="1"/>
  <c r="P11" i="4"/>
  <c r="P9" i="4"/>
  <c r="P8" i="4"/>
  <c r="Q8" i="4" s="1"/>
  <c r="P6" i="4"/>
  <c r="Q6" i="4" s="1"/>
  <c r="P5" i="4"/>
  <c r="Q5" i="4" s="1"/>
  <c r="P4" i="4"/>
  <c r="Q4" i="4" s="1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<sst xmlns="http://schemas.openxmlformats.org/spreadsheetml/2006/main" count="29" uniqueCount="26">
  <si>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</si>
  <si>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</si>
  <si>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</si>
  <si>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</si>
  <si>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</si>
  <si>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</si>
  <si>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</si>
  <si>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</si>
  <si>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</si>
  <si>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</si>
  <si>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</si>
  <si>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</si>
  <si>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</si>
  <si>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201, 2nd Floor, Building No 98, Kanchan Ganga CHSL, Aadityaraj Amrut Road, Pant Nagar, Village - Ghatkopar, Ghatkopar Eas</t>
  </si>
  <si>
    <t>agreemetn  - 22.09.23</t>
  </si>
  <si>
    <t>av</t>
  </si>
  <si>
    <t>sd</t>
  </si>
  <si>
    <t>rd</t>
  </si>
  <si>
    <t>bua</t>
  </si>
  <si>
    <t>rera ca</t>
  </si>
  <si>
    <t>rate on ca</t>
  </si>
  <si>
    <t>mca</t>
  </si>
  <si>
    <t>30.03.24</t>
  </si>
  <si>
    <t>27.01.25</t>
  </si>
  <si>
    <t>23000 on ca'</t>
  </si>
  <si>
    <t>07.08.24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</si>
</sst>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FFE32C-BAF3-4F09-A815-0A4121D30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029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A550A-95E0-464F-AA89-25FF6FEE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864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F25DB-5AC4-4F46-9DFC-E03776521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E2992-BF5F-4297-AFC5-67F0C5A0B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63650D-831C-4501-8E21-3D5F5420D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7C1044-51DE-4E2F-82BD-13D8CA113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F26EF-73B2-4B68-8FBD-D6B6C779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248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FB9F-46B2-4CF3-ACDC-0712DD05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7" sqref="H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.42578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626</v>
      </c>
      <c r="C2" s="4">
        <f>B2*1.1</f>
        <v>688.6</v>
      </c>
      <c r="D2" s="4">
        <f t="shared" ref="D2:D13" si="2">C2*1.2</f>
        <v>826.32</v>
      </c>
      <c r="E2" s="16">
        <f t="shared" ref="E2:E13" si="3">R2</f>
        <v>12008000</v>
      </c>
      <c r="F2" s="15">
        <f t="shared" ref="F2:F13" si="4">ROUND((E2/B2),0)</f>
        <v>19182</v>
      </c>
      <c r="G2" s="10">
        <f t="shared" ref="G2:G13" si="5">ROUND((E2/C2),0)</f>
        <v>17438</v>
      </c>
      <c r="H2" s="10">
        <f t="shared" ref="H2:H13" si="6">ROUND((E2/D2),0)</f>
        <v>14532</v>
      </c>
      <c r="I2" s="10" t="e">
        <f>#REF!</f>
        <v>#REF!</v>
      </c>
      <c r="J2" s="4" t="str">
        <f t="shared" ref="J2:J13" si="7">S2</f>
        <v>30.03.24</v>
      </c>
      <c r="O2">
        <v>0</v>
      </c>
      <c r="P2">
        <f t="shared" ref="P2:P12" si="8">O2/1.2</f>
        <v>0</v>
      </c>
      <c r="Q2">
        <v>626</v>
      </c>
      <c r="R2" s="2">
        <f>11300000+678000+30000</f>
        <v>12008000</v>
      </c>
      <c r="S2" s="8" t="s">
        <v>22</v>
      </c>
      <c r="T2" s="8"/>
      <c r="U2">
        <f>F2*1.1</f>
        <v>21100.2</v>
      </c>
    </row>
    <row r="3" spans="1:21" x14ac:dyDescent="0.25">
      <c r="A3" s="4">
        <f t="shared" si="0"/>
        <v>0</v>
      </c>
      <c r="B3" s="4">
        <f t="shared" si="1"/>
        <v>453</v>
      </c>
      <c r="C3" s="4">
        <f t="shared" ref="C3:C15" si="9">B3*1.1</f>
        <v>498.30000000000007</v>
      </c>
      <c r="D3" s="4">
        <f t="shared" si="2"/>
        <v>597.96</v>
      </c>
      <c r="E3" s="16">
        <f t="shared" si="3"/>
        <v>8192000</v>
      </c>
      <c r="F3" s="15">
        <f t="shared" si="4"/>
        <v>18084</v>
      </c>
      <c r="G3" s="10">
        <f t="shared" si="5"/>
        <v>16440</v>
      </c>
      <c r="H3" s="10">
        <f t="shared" si="6"/>
        <v>13700</v>
      </c>
      <c r="I3" s="10" t="e">
        <f>#REF!</f>
        <v>#REF!</v>
      </c>
      <c r="J3" s="4" t="str">
        <f t="shared" si="7"/>
        <v>27.01.25</v>
      </c>
      <c r="O3">
        <v>0</v>
      </c>
      <c r="P3">
        <f t="shared" si="8"/>
        <v>0</v>
      </c>
      <c r="Q3">
        <v>453</v>
      </c>
      <c r="R3" s="2">
        <f>7700000+462000+30000</f>
        <v>8192000</v>
      </c>
      <c r="S3" s="8" t="s">
        <v>23</v>
      </c>
      <c r="T3" s="8"/>
      <c r="U3">
        <f>F3*1.1</f>
        <v>19892.400000000001</v>
      </c>
    </row>
    <row r="4" spans="1:21" x14ac:dyDescent="0.25">
      <c r="A4" s="4">
        <f t="shared" si="0"/>
        <v>0</v>
      </c>
      <c r="B4" s="4">
        <f t="shared" si="1"/>
        <v>589.39393939393938</v>
      </c>
      <c r="C4" s="4">
        <f t="shared" si="9"/>
        <v>648.33333333333337</v>
      </c>
      <c r="D4" s="4">
        <f t="shared" si="2"/>
        <v>778</v>
      </c>
      <c r="E4" s="16">
        <f t="shared" si="3"/>
        <v>17900000</v>
      </c>
      <c r="F4" s="15">
        <f t="shared" si="4"/>
        <v>30370</v>
      </c>
      <c r="G4" s="10">
        <f t="shared" si="5"/>
        <v>27609</v>
      </c>
      <c r="H4" s="10">
        <f t="shared" si="6"/>
        <v>23008</v>
      </c>
      <c r="I4" s="10" t="e">
        <f>#REF!</f>
        <v>#REF!</v>
      </c>
      <c r="J4" s="4">
        <f t="shared" si="7"/>
        <v>0</v>
      </c>
      <c r="O4">
        <v>778</v>
      </c>
      <c r="P4">
        <f t="shared" si="8"/>
        <v>648.33333333333337</v>
      </c>
      <c r="Q4">
        <f t="shared" ref="Q4:Q15" si="10">P4/1.1</f>
        <v>589.39393939393938</v>
      </c>
      <c r="R4" s="2">
        <v>17900000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485.60606060606062</v>
      </c>
      <c r="C5" s="4">
        <f t="shared" si="9"/>
        <v>534.16666666666674</v>
      </c>
      <c r="D5" s="4">
        <f t="shared" si="2"/>
        <v>641.00000000000011</v>
      </c>
      <c r="E5" s="16">
        <f t="shared" si="3"/>
        <v>14700000</v>
      </c>
      <c r="F5" s="15">
        <f t="shared" si="4"/>
        <v>30271</v>
      </c>
      <c r="G5" s="10">
        <f t="shared" si="5"/>
        <v>27520</v>
      </c>
      <c r="H5" s="10">
        <f t="shared" si="6"/>
        <v>22933</v>
      </c>
      <c r="I5" s="10" t="e">
        <f>#REF!</f>
        <v>#REF!</v>
      </c>
      <c r="J5" s="4">
        <f t="shared" si="7"/>
        <v>0</v>
      </c>
      <c r="O5">
        <v>641</v>
      </c>
      <c r="P5">
        <f t="shared" si="8"/>
        <v>534.16666666666674</v>
      </c>
      <c r="Q5">
        <f t="shared" si="10"/>
        <v>485.60606060606062</v>
      </c>
      <c r="R5" s="2">
        <v>14700000</v>
      </c>
      <c r="S5" s="8"/>
      <c r="T5" s="8"/>
    </row>
    <row r="6" spans="1:21" x14ac:dyDescent="0.25">
      <c r="A6" s="4">
        <f t="shared" si="0"/>
        <v>0</v>
      </c>
      <c r="B6" s="4">
        <f t="shared" si="1"/>
        <v>321.96969696969694</v>
      </c>
      <c r="C6" s="4">
        <f t="shared" si="9"/>
        <v>354.16666666666669</v>
      </c>
      <c r="D6" s="4">
        <f t="shared" si="2"/>
        <v>425</v>
      </c>
      <c r="E6" s="16">
        <f t="shared" si="3"/>
        <v>9750000</v>
      </c>
      <c r="F6" s="10">
        <f t="shared" si="4"/>
        <v>30282</v>
      </c>
      <c r="G6" s="10">
        <f t="shared" si="5"/>
        <v>27529</v>
      </c>
      <c r="H6" s="10">
        <f t="shared" si="6"/>
        <v>22941</v>
      </c>
      <c r="I6" s="10" t="e">
        <f>#REF!</f>
        <v>#REF!</v>
      </c>
      <c r="J6" s="4">
        <f t="shared" si="7"/>
        <v>0</v>
      </c>
      <c r="O6">
        <v>425</v>
      </c>
      <c r="P6">
        <f t="shared" si="8"/>
        <v>354.16666666666669</v>
      </c>
      <c r="Q6">
        <f t="shared" si="10"/>
        <v>321.96969696969694</v>
      </c>
      <c r="R6" s="2">
        <v>9750000</v>
      </c>
      <c r="S6" s="8"/>
      <c r="T6" s="8"/>
    </row>
    <row r="7" spans="1:21" x14ac:dyDescent="0.25">
      <c r="A7" s="4">
        <f t="shared" si="0"/>
        <v>0</v>
      </c>
      <c r="B7" s="4">
        <f t="shared" si="1"/>
        <v>704.5454545454545</v>
      </c>
      <c r="C7" s="4">
        <f t="shared" si="9"/>
        <v>775</v>
      </c>
      <c r="D7" s="4">
        <f t="shared" si="2"/>
        <v>930</v>
      </c>
      <c r="E7" s="16">
        <f t="shared" si="3"/>
        <v>16000000</v>
      </c>
      <c r="F7" s="10">
        <f t="shared" si="4"/>
        <v>22710</v>
      </c>
      <c r="G7" s="10">
        <f t="shared" si="5"/>
        <v>20645</v>
      </c>
      <c r="H7" s="10">
        <f t="shared" si="6"/>
        <v>17204</v>
      </c>
      <c r="I7" s="10" t="e">
        <f>#REF!</f>
        <v>#REF!</v>
      </c>
      <c r="J7" s="4">
        <f t="shared" si="7"/>
        <v>0</v>
      </c>
      <c r="O7">
        <v>0</v>
      </c>
      <c r="P7">
        <v>775</v>
      </c>
      <c r="Q7">
        <f t="shared" si="10"/>
        <v>704.5454545454545</v>
      </c>
      <c r="R7" s="2">
        <v>16000000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19300000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19300000</v>
      </c>
      <c r="S8" s="8"/>
      <c r="T8" s="8"/>
    </row>
    <row r="9" spans="1:21" x14ac:dyDescent="0.25">
      <c r="A9" s="4">
        <f t="shared" si="0"/>
        <v>0</v>
      </c>
      <c r="B9" s="4">
        <f t="shared" si="1"/>
        <v>414</v>
      </c>
      <c r="C9" s="4">
        <f t="shared" si="9"/>
        <v>455.40000000000003</v>
      </c>
      <c r="D9" s="4">
        <f t="shared" si="2"/>
        <v>546.48</v>
      </c>
      <c r="E9" s="16">
        <f t="shared" si="3"/>
        <v>10400000</v>
      </c>
      <c r="F9" s="10">
        <f t="shared" si="4"/>
        <v>25121</v>
      </c>
      <c r="G9" s="10">
        <f t="shared" si="5"/>
        <v>22837</v>
      </c>
      <c r="H9" s="10">
        <f t="shared" si="6"/>
        <v>19031</v>
      </c>
      <c r="I9" s="10" t="e">
        <f>#REF!</f>
        <v>#REF!</v>
      </c>
      <c r="J9" s="4" t="str">
        <f t="shared" si="7"/>
        <v>07.08.24</v>
      </c>
      <c r="O9">
        <v>0</v>
      </c>
      <c r="P9">
        <f t="shared" si="8"/>
        <v>0</v>
      </c>
      <c r="Q9">
        <v>414</v>
      </c>
      <c r="R9" s="2">
        <f>10400000</f>
        <v>10400000</v>
      </c>
      <c r="S9" s="8" t="s">
        <v>25</v>
      </c>
      <c r="T9" s="8"/>
    </row>
    <row r="10" spans="1:21" x14ac:dyDescent="0.25">
      <c r="A10" s="4">
        <f t="shared" si="0"/>
        <v>0</v>
      </c>
      <c r="B10" s="4">
        <f t="shared" si="1"/>
        <v>363.63636363636363</v>
      </c>
      <c r="C10" s="4">
        <f t="shared" si="9"/>
        <v>400</v>
      </c>
      <c r="D10" s="4">
        <f t="shared" si="2"/>
        <v>480</v>
      </c>
      <c r="E10" s="16">
        <f t="shared" si="3"/>
        <v>6000000</v>
      </c>
      <c r="F10" s="10">
        <f t="shared" si="4"/>
        <v>16500</v>
      </c>
      <c r="G10" s="10">
        <f t="shared" si="5"/>
        <v>15000</v>
      </c>
      <c r="H10" s="10">
        <f t="shared" si="6"/>
        <v>12500</v>
      </c>
      <c r="I10" s="10" t="e">
        <f>#REF!</f>
        <v>#REF!</v>
      </c>
      <c r="J10" s="4">
        <f t="shared" si="7"/>
        <v>0</v>
      </c>
      <c r="O10">
        <v>0</v>
      </c>
      <c r="P10">
        <v>400</v>
      </c>
      <c r="Q10">
        <f t="shared" si="10"/>
        <v>363.63636363636363</v>
      </c>
      <c r="R10" s="2">
        <v>6000000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5:24" x14ac:dyDescent="0.25">
      <c r="E17" t="s">
        <v>13</v>
      </c>
    </row>
    <row r="19" spans="5:24" x14ac:dyDescent="0.25">
      <c r="F19" s="7" t="s">
        <v>19</v>
      </c>
      <c r="G19">
        <v>443</v>
      </c>
    </row>
    <row r="20" spans="5:24" x14ac:dyDescent="0.25">
      <c r="F20" s="7" t="s">
        <v>18</v>
      </c>
      <c r="G20">
        <v>488</v>
      </c>
      <c r="H20">
        <f>45.29*10.764</f>
        <v>487.50155999999998</v>
      </c>
    </row>
    <row r="21" spans="5:24" x14ac:dyDescent="0.25">
      <c r="F21" s="7" t="s">
        <v>20</v>
      </c>
      <c r="G21">
        <v>25000</v>
      </c>
    </row>
    <row r="22" spans="5:24" x14ac:dyDescent="0.25">
      <c r="G22" s="6">
        <f>G21*G19</f>
        <v>11075000</v>
      </c>
      <c r="H22" s="6"/>
      <c r="I22" t="s">
        <v>21</v>
      </c>
    </row>
    <row r="23" spans="5:24" x14ac:dyDescent="0.25">
      <c r="I23">
        <v>19.62</v>
      </c>
      <c r="J23">
        <v>8.92</v>
      </c>
      <c r="N23">
        <f>J23*I23</f>
        <v>175.0104</v>
      </c>
    </row>
    <row r="24" spans="5:24" x14ac:dyDescent="0.25">
      <c r="F24" s="7" t="s">
        <v>14</v>
      </c>
      <c r="I24">
        <v>12.52</v>
      </c>
      <c r="J24">
        <v>6.29</v>
      </c>
      <c r="N24">
        <f t="shared" ref="N24:N28" si="19">J24*I24</f>
        <v>78.750799999999998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F25" s="7" t="s">
        <v>15</v>
      </c>
      <c r="G25">
        <v>6800000</v>
      </c>
      <c r="I25">
        <v>3.34</v>
      </c>
      <c r="J25">
        <v>4.54</v>
      </c>
      <c r="N25">
        <f t="shared" si="19"/>
        <v>15.163599999999999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F26" s="7" t="s">
        <v>16</v>
      </c>
      <c r="G26">
        <v>408000</v>
      </c>
      <c r="I26">
        <v>10.85</v>
      </c>
      <c r="J26">
        <v>9</v>
      </c>
      <c r="N26">
        <f t="shared" si="19"/>
        <v>97.649999999999991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F27" s="7" t="s">
        <v>17</v>
      </c>
      <c r="G27">
        <v>30000</v>
      </c>
      <c r="I27">
        <v>4.43</v>
      </c>
      <c r="J27">
        <v>5.9</v>
      </c>
      <c r="N27">
        <f t="shared" si="19"/>
        <v>26.137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>
        <f>SUM(G25:G27)</f>
        <v>7238000</v>
      </c>
      <c r="I28">
        <v>4.4000000000000004</v>
      </c>
      <c r="J28">
        <v>7</v>
      </c>
      <c r="N28">
        <f t="shared" si="19"/>
        <v>30.800000000000004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>
        <f>G28*1.2</f>
        <v>8685600</v>
      </c>
      <c r="N29">
        <f>SUM(N23:N28)</f>
        <v>423.51179999999999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H30" t="s">
        <v>24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27BF9-77AA-4931-85E6-6ACBE74E660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19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  <row r="18" ht="3.75" customHeight="1" x14ac:dyDescent="0.25"/>
    <row r="19" hidden="1" x14ac:dyDescent="0.25"/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H4" sqref="H4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Sheet13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2025-02-24T10:15:38Z</dcterms:modified>
</cp:coreProperties>
</file>