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Sion\Sonal More\"/>
    </mc:Choice>
  </mc:AlternateContent>
  <xr:revisionPtr revIDLastSave="0" documentId="13_ncr:1_{96DBA23B-9814-4ADD-BE4F-3C0A578757D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R4" i="4" l="1"/>
  <c r="Q4" i="4"/>
  <c r="R3" i="4"/>
  <c r="Q3" i="4"/>
  <c r="G22" i="4"/>
  <c r="G24" i="4" s="1"/>
  <c r="R2" i="4"/>
  <c r="Q2" i="4"/>
  <c r="G32" i="4"/>
  <c r="H21" i="4"/>
  <c r="H20" i="4"/>
  <c r="Q12" i="4" l="1"/>
  <c r="P12" i="4"/>
  <c r="P11" i="4"/>
  <c r="Q11" i="4" s="1"/>
  <c r="Q10" i="4"/>
  <c r="P10" i="4"/>
  <c r="P9" i="4"/>
  <c r="Q9" i="4" s="1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<sst xmlns="http://schemas.openxmlformats.org/spreadsheetml/2006/main" count="28" uniqueCount="25">
  <si>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</si>
  <si>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</si>
  <si>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</si>
  <si>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</si>
  <si>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</si>
  <si>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</si>
  <si>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</si>
  <si>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</si>
  <si>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</si>
  <si>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</si>
  <si>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</si>
  <si>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</si>
  <si>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</si>
  <si>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704, 7th Floor, Type B1, Wing - A, Kalyan Nagari, Daffodil Building, Bhiwandi</t>
  </si>
  <si>
    <t>ca</t>
  </si>
  <si>
    <t>ebvt</t>
  </si>
  <si>
    <t>rate</t>
  </si>
  <si>
    <t>fmv</t>
  </si>
  <si>
    <t>agreement  = 15.02.21</t>
  </si>
  <si>
    <t>av</t>
  </si>
  <si>
    <t>sd</t>
  </si>
  <si>
    <t>rd</t>
  </si>
  <si>
    <t>04.12.24</t>
  </si>
  <si>
    <t>20.03.24</t>
  </si>
  <si>
    <t>30.01.2024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</si>
</sst>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95250</xdr:colOff>
      <xdr:row>51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15C5BB-640E-4D45-8A54-5ECBAAF1B4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800850" cy="92868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12</xdr:col>
      <xdr:colOff>95250</xdr:colOff>
      <xdr:row>55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F94D651-F345-44E5-BC05-88F39F6474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6800850" cy="94488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11</xdr:col>
      <xdr:colOff>95250</xdr:colOff>
      <xdr:row>50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A81510-CAC0-4A55-A976-B6D5677277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6800850" cy="94202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525139</xdr:colOff>
      <xdr:row>48</xdr:row>
      <xdr:rowOff>29782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309505-1608-4C35-8B68-E5C9A177A3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59539" cy="864990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353665</xdr:colOff>
      <xdr:row>52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B8B64B-A20D-44B5-A6D8-C011AAE8D0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88065" cy="86689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429876</xdr:colOff>
      <xdr:row>45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056406-EF2C-4883-8588-BC93DB06F1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964276" cy="866896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325086</xdr:colOff>
      <xdr:row>46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419134-10D5-4862-8E66-BAC705A000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59486" cy="86880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Q15" sqref="Q1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377.38583999999997</v>
      </c>
      <c r="C2" s="4">
        <f>B2*1.2</f>
        <v>452.86300799999998</v>
      </c>
      <c r="D2" s="4">
        <f t="shared" ref="D2:D13" si="2">C2*1.2</f>
        <v>543.43560959999991</v>
      </c>
      <c r="E2" s="16">
        <f t="shared" ref="E2:E13" si="3">R2</f>
        <v>3103000</v>
      </c>
      <c r="F2" s="15">
        <f t="shared" ref="F2:F13" si="4">ROUND((E2/B2),0)</f>
        <v>8222</v>
      </c>
      <c r="G2" s="10">
        <f t="shared" ref="G2:G13" si="5">ROUND((E2/C2),0)</f>
        <v>6852</v>
      </c>
      <c r="H2" s="10">
        <f t="shared" ref="H2:H13" si="6">ROUND((E2/D2),0)</f>
        <v>5710</v>
      </c>
      <c r="I2" s="4" t="e">
        <f>#REF!</f>
        <v>#REF!</v>
      </c>
      <c r="J2" s="4" t="str">
        <f t="shared" ref="J2:J13" si="7">S2</f>
        <v>04.12.24</v>
      </c>
      <c r="O2">
        <v>0</v>
      </c>
      <c r="P2">
        <f t="shared" ref="P2:P12" si="8">O2/1.2</f>
        <v>0</v>
      </c>
      <c r="Q2">
        <f>35.06*10.764</f>
        <v>377.38583999999997</v>
      </c>
      <c r="R2" s="2">
        <f>2900000+174000+29000</f>
        <v>3103000</v>
      </c>
      <c r="S2" s="8" t="s">
        <v>22</v>
      </c>
      <c r="T2" s="8"/>
    </row>
    <row r="3" spans="1:20" x14ac:dyDescent="0.25">
      <c r="A3" s="4">
        <f t="shared" si="0"/>
        <v>0</v>
      </c>
      <c r="B3" s="4">
        <f t="shared" si="1"/>
        <v>396.86867999999993</v>
      </c>
      <c r="C3" s="4">
        <f t="shared" ref="C3:C15" si="9">B3*1.2</f>
        <v>476.24241599999988</v>
      </c>
      <c r="D3" s="4">
        <f t="shared" si="2"/>
        <v>571.49089919999983</v>
      </c>
      <c r="E3" s="16">
        <f t="shared" si="3"/>
        <v>3528000</v>
      </c>
      <c r="F3" s="15">
        <f t="shared" si="4"/>
        <v>8890</v>
      </c>
      <c r="G3" s="10">
        <f t="shared" si="5"/>
        <v>7408</v>
      </c>
      <c r="H3" s="10">
        <f t="shared" si="6"/>
        <v>6173</v>
      </c>
      <c r="I3" s="4" t="e">
        <f>#REF!</f>
        <v>#REF!</v>
      </c>
      <c r="J3" s="4" t="str">
        <f t="shared" si="7"/>
        <v>20.03.24</v>
      </c>
      <c r="O3">
        <v>0</v>
      </c>
      <c r="P3">
        <f t="shared" si="8"/>
        <v>0</v>
      </c>
      <c r="Q3">
        <f>(35.08+1.79)*10.764</f>
        <v>396.86867999999993</v>
      </c>
      <c r="R3" s="2">
        <f>3300000+198000+30000</f>
        <v>3528000</v>
      </c>
      <c r="S3" s="8" t="s">
        <v>23</v>
      </c>
      <c r="T3" s="8"/>
    </row>
    <row r="4" spans="1:20" x14ac:dyDescent="0.25">
      <c r="A4" s="4">
        <f t="shared" si="0"/>
        <v>0</v>
      </c>
      <c r="B4" s="4">
        <f t="shared" si="1"/>
        <v>405.37223999999992</v>
      </c>
      <c r="C4" s="4">
        <f t="shared" si="9"/>
        <v>486.44668799999988</v>
      </c>
      <c r="D4" s="4">
        <f t="shared" si="2"/>
        <v>583.73602559999983</v>
      </c>
      <c r="E4" s="16">
        <f t="shared" si="3"/>
        <v>3764400</v>
      </c>
      <c r="F4" s="10">
        <f t="shared" si="4"/>
        <v>9286</v>
      </c>
      <c r="G4" s="10">
        <f t="shared" si="5"/>
        <v>7739</v>
      </c>
      <c r="H4" s="10">
        <f t="shared" si="6"/>
        <v>6449</v>
      </c>
      <c r="I4" s="4" t="e">
        <f>#REF!</f>
        <v>#REF!</v>
      </c>
      <c r="J4" s="4" t="str">
        <f t="shared" si="7"/>
        <v>30.01.2024</v>
      </c>
      <c r="O4">
        <v>0</v>
      </c>
      <c r="P4">
        <f t="shared" si="8"/>
        <v>0</v>
      </c>
      <c r="Q4">
        <f>(35.87+1.79)*10.764</f>
        <v>405.37223999999992</v>
      </c>
      <c r="R4" s="2">
        <f>3523000+211400+30000</f>
        <v>3764400</v>
      </c>
      <c r="S4" s="8" t="s">
        <v>24</v>
      </c>
      <c r="T4" s="8"/>
    </row>
    <row r="5" spans="1:20" x14ac:dyDescent="0.25">
      <c r="A5" s="4">
        <f t="shared" si="0"/>
        <v>0</v>
      </c>
      <c r="B5" s="4">
        <f t="shared" si="1"/>
        <v>450</v>
      </c>
      <c r="C5" s="4">
        <f t="shared" si="9"/>
        <v>540</v>
      </c>
      <c r="D5" s="4">
        <f t="shared" si="2"/>
        <v>648</v>
      </c>
      <c r="E5" s="16">
        <f t="shared" si="3"/>
        <v>3650000</v>
      </c>
      <c r="F5" s="10">
        <f t="shared" si="4"/>
        <v>8111</v>
      </c>
      <c r="G5" s="10">
        <f t="shared" si="5"/>
        <v>6759</v>
      </c>
      <c r="H5" s="10">
        <f t="shared" si="6"/>
        <v>5633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450</v>
      </c>
      <c r="R5" s="2">
        <v>3650000</v>
      </c>
      <c r="S5" s="8"/>
      <c r="T5" s="8"/>
    </row>
    <row r="6" spans="1:20" x14ac:dyDescent="0.25">
      <c r="A6" s="4">
        <f t="shared" si="0"/>
        <v>0</v>
      </c>
      <c r="B6" s="4">
        <f t="shared" si="1"/>
        <v>450</v>
      </c>
      <c r="C6" s="4">
        <f t="shared" si="9"/>
        <v>540</v>
      </c>
      <c r="D6" s="4">
        <f t="shared" si="2"/>
        <v>648</v>
      </c>
      <c r="E6" s="16">
        <f t="shared" si="3"/>
        <v>4200000</v>
      </c>
      <c r="F6" s="15">
        <f t="shared" si="4"/>
        <v>9333</v>
      </c>
      <c r="G6" s="10">
        <f t="shared" si="5"/>
        <v>7778</v>
      </c>
      <c r="H6" s="10">
        <f t="shared" si="6"/>
        <v>6481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450</v>
      </c>
      <c r="R6" s="2">
        <v>4200000</v>
      </c>
      <c r="S6" s="8"/>
      <c r="T6" s="8"/>
    </row>
    <row r="7" spans="1:20" x14ac:dyDescent="0.25">
      <c r="A7" s="4">
        <f t="shared" si="0"/>
        <v>0</v>
      </c>
      <c r="B7" s="4">
        <f t="shared" si="1"/>
        <v>450</v>
      </c>
      <c r="C7" s="4">
        <f t="shared" si="9"/>
        <v>540</v>
      </c>
      <c r="D7" s="4">
        <f t="shared" si="2"/>
        <v>648</v>
      </c>
      <c r="E7" s="16">
        <f t="shared" si="3"/>
        <v>4000000</v>
      </c>
      <c r="F7" s="10">
        <f t="shared" si="4"/>
        <v>8889</v>
      </c>
      <c r="G7" s="10">
        <f t="shared" si="5"/>
        <v>7407</v>
      </c>
      <c r="H7" s="10">
        <f t="shared" si="6"/>
        <v>6173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450</v>
      </c>
      <c r="R7" s="2">
        <v>4000000</v>
      </c>
      <c r="S7" s="8"/>
      <c r="T7" s="8"/>
    </row>
    <row r="8" spans="1:20" x14ac:dyDescent="0.25">
      <c r="A8" s="4">
        <f t="shared" si="0"/>
        <v>0</v>
      </c>
      <c r="B8" s="4">
        <f t="shared" si="1"/>
        <v>450</v>
      </c>
      <c r="C8" s="4">
        <f t="shared" si="9"/>
        <v>540</v>
      </c>
      <c r="D8" s="4">
        <f t="shared" si="2"/>
        <v>648</v>
      </c>
      <c r="E8" s="16">
        <f t="shared" si="3"/>
        <v>4400000</v>
      </c>
      <c r="F8" s="15">
        <f t="shared" si="4"/>
        <v>9778</v>
      </c>
      <c r="G8" s="10">
        <f t="shared" si="5"/>
        <v>8148</v>
      </c>
      <c r="H8" s="10">
        <f t="shared" si="6"/>
        <v>6790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450</v>
      </c>
      <c r="R8" s="2">
        <v>4400000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16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ref="Q9:Q12" si="10">P9/1.2</f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16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6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5:24" x14ac:dyDescent="0.25">
      <c r="E18" t="s">
        <v>13</v>
      </c>
    </row>
    <row r="20" spans="5:24" x14ac:dyDescent="0.25">
      <c r="F20" s="7" t="s">
        <v>14</v>
      </c>
      <c r="G20">
        <v>385</v>
      </c>
      <c r="H20">
        <f>35.87*10.74</f>
        <v>385.24379999999996</v>
      </c>
    </row>
    <row r="21" spans="5:24" x14ac:dyDescent="0.25">
      <c r="F21" s="7" t="s">
        <v>15</v>
      </c>
      <c r="G21">
        <v>19</v>
      </c>
      <c r="H21">
        <f>1.78*10.764</f>
        <v>19.15992</v>
      </c>
    </row>
    <row r="22" spans="5:24" x14ac:dyDescent="0.25">
      <c r="G22" s="6">
        <f>G21+G20</f>
        <v>404</v>
      </c>
      <c r="H22" s="6"/>
    </row>
    <row r="23" spans="5:24" x14ac:dyDescent="0.25">
      <c r="F23" s="7" t="s">
        <v>16</v>
      </c>
      <c r="G23">
        <v>9000</v>
      </c>
    </row>
    <row r="24" spans="5:24" x14ac:dyDescent="0.25">
      <c r="F24" s="7" t="s">
        <v>17</v>
      </c>
      <c r="G24">
        <f>G23*G22</f>
        <v>3636000</v>
      </c>
      <c r="P24" s="11"/>
      <c r="Q24" s="11"/>
      <c r="R24" s="13"/>
      <c r="T24" s="11"/>
      <c r="U24" s="11"/>
      <c r="V24" s="11"/>
      <c r="W24" s="11"/>
      <c r="X24" s="11"/>
    </row>
    <row r="25" spans="5:24" x14ac:dyDescent="0.25">
      <c r="P25" s="11"/>
      <c r="Q25" s="14"/>
      <c r="R25" s="14"/>
      <c r="T25" s="14"/>
      <c r="U25" s="14"/>
      <c r="V25" s="11"/>
      <c r="W25" s="11"/>
      <c r="X25" s="11"/>
    </row>
    <row r="26" spans="5:24" x14ac:dyDescent="0.25">
      <c r="P26" s="11"/>
      <c r="Q26" s="11"/>
      <c r="R26" s="11"/>
      <c r="T26" s="11"/>
      <c r="U26" s="11"/>
      <c r="V26" s="11"/>
      <c r="W26" s="11"/>
      <c r="X26" s="11"/>
    </row>
    <row r="27" spans="5:24" x14ac:dyDescent="0.25">
      <c r="P27" s="11"/>
      <c r="Q27" s="11"/>
      <c r="R27" s="11"/>
      <c r="T27" s="11"/>
      <c r="U27" s="11"/>
      <c r="V27" s="11"/>
      <c r="W27" s="11"/>
      <c r="X27" s="11"/>
    </row>
    <row r="28" spans="5:24" x14ac:dyDescent="0.25">
      <c r="F28" s="7" t="s">
        <v>18</v>
      </c>
      <c r="P28" s="11"/>
      <c r="Q28" s="11"/>
      <c r="R28" s="12"/>
      <c r="T28" s="12"/>
      <c r="U28" s="12"/>
      <c r="V28" s="11"/>
      <c r="W28" s="11"/>
      <c r="X28" s="11"/>
    </row>
    <row r="29" spans="5:24" x14ac:dyDescent="0.25">
      <c r="F29" s="7" t="s">
        <v>19</v>
      </c>
      <c r="G29">
        <v>3297115</v>
      </c>
      <c r="P29" s="11"/>
      <c r="Q29" s="11"/>
      <c r="R29" s="11"/>
      <c r="T29" s="11"/>
      <c r="U29" s="11"/>
      <c r="V29" s="11"/>
      <c r="W29" s="11"/>
      <c r="X29" s="11"/>
    </row>
    <row r="30" spans="5:24" x14ac:dyDescent="0.25">
      <c r="F30" s="7" t="s">
        <v>20</v>
      </c>
      <c r="G30">
        <v>131900</v>
      </c>
      <c r="P30" s="11"/>
      <c r="Q30" s="11"/>
      <c r="R30" s="11"/>
      <c r="T30" s="11"/>
      <c r="U30" s="11"/>
      <c r="V30" s="11"/>
      <c r="W30" s="11"/>
      <c r="X30" s="11"/>
    </row>
    <row r="31" spans="5:24" x14ac:dyDescent="0.25">
      <c r="F31" s="7" t="s">
        <v>21</v>
      </c>
      <c r="G31">
        <v>30000</v>
      </c>
      <c r="P31" s="11"/>
      <c r="Q31" s="11"/>
      <c r="R31" s="11"/>
      <c r="T31" s="11"/>
      <c r="U31" s="11"/>
      <c r="V31" s="11"/>
      <c r="W31" s="11"/>
      <c r="X31" s="11"/>
    </row>
    <row r="32" spans="5:24" x14ac:dyDescent="0.25">
      <c r="G32">
        <f>SUM(G29:G31)</f>
        <v>3459015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2025-02-21T10:11:40Z</dcterms:modified>
</cp:coreProperties>
</file>