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Mohit Niraj Kumar Awasthy\"/>
    </mc:Choice>
  </mc:AlternateContent>
  <xr:revisionPtr revIDLastSave="0" documentId="13_ncr:1_{BE9DD7E7-C7A8-4D9F-A8E7-1D259D78DA8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23" i="4" l="1"/>
  <c r="I30" i="4"/>
  <c r="V3" i="4" l="1"/>
  <c r="V4" i="4"/>
  <c r="V5" i="4"/>
  <c r="V6" i="4"/>
  <c r="V7" i="4"/>
  <c r="V8" i="4"/>
  <c r="V9" i="4"/>
  <c r="V12" i="4"/>
  <c r="V13" i="4"/>
  <c r="V14" i="4"/>
  <c r="V2" i="4"/>
  <c r="U3" i="4"/>
  <c r="U4" i="4"/>
  <c r="U5" i="4"/>
  <c r="U6" i="4"/>
  <c r="U7" i="4"/>
  <c r="U8" i="4"/>
  <c r="U9" i="4"/>
  <c r="U12" i="4"/>
  <c r="U13" i="4"/>
  <c r="U14" i="4"/>
  <c r="U2" i="4"/>
  <c r="R6" i="4"/>
  <c r="R5" i="4"/>
  <c r="Q29" i="4"/>
  <c r="Q28" i="4"/>
  <c r="Q27" i="4"/>
  <c r="Q26" i="4"/>
  <c r="Q25" i="4"/>
  <c r="Q24" i="4"/>
  <c r="Q23" i="4"/>
  <c r="Q22" i="4"/>
  <c r="H21" i="4"/>
  <c r="Q12" i="4" l="1"/>
  <c r="P12" i="4"/>
  <c r="Q11" i="4"/>
  <c r="U11" i="4" s="1"/>
  <c r="V11" i="4" s="1"/>
  <c r="Q10" i="4"/>
  <c r="U10" i="4" s="1"/>
  <c r="V10" i="4" s="1"/>
  <c r="Q9" i="4"/>
  <c r="P8" i="4"/>
  <c r="Q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<sst xmlns="http://schemas.openxmlformats.org/spreadsheetml/2006/main" count="30" uniqueCount="27">
  <si>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</si>
  <si>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</si>
  <si>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</si>
  <si>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</si>
  <si>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</si>
  <si>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</si>
  <si>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</si>
  <si>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</si>
  <si>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</si>
  <si>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</si>
  <si>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</si>
  <si>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</si>
  <si>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</si>
  <si>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104, 1st Floor, Wing - B, Aaditya CHSL, Indira Nagar, , Village - Kanjur, Kanurmarg East,</t>
  </si>
  <si>
    <t>bua</t>
  </si>
  <si>
    <t>rate</t>
  </si>
  <si>
    <t>fmv</t>
  </si>
  <si>
    <t>agreement = 2018</t>
  </si>
  <si>
    <t>av</t>
  </si>
  <si>
    <t>mv</t>
  </si>
  <si>
    <t>full oc - 2013</t>
  </si>
  <si>
    <t>mca</t>
  </si>
  <si>
    <t>27.01.25</t>
  </si>
  <si>
    <t>04.10.24</t>
  </si>
  <si>
    <t>25000 on ca</t>
  </si>
  <si>
    <t>Private\Mohit Niraj Kumar Awasthy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</si>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</sst>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3D39B-AABB-4263-ABC6-AE2B8692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43E34-7018-490D-BA56-94C33DF3D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BED63E-45FD-49C7-82F5-FE71C9E9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B5768-0AF8-4C89-8E2A-98642097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372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0A391-7BD3-4C3F-B659-976D935C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829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B77AA-A03F-4193-AE27-BF9B638E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9EE63-F6BD-40F3-AD2A-DEE4AA84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444E2-C5CA-428C-AA32-67B90814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2" zoomScale="115" zoomScaleNormal="115" workbookViewId="0">
      <selection activeCell="Q30" sqref="Q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5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532</v>
      </c>
      <c r="C2" s="4">
        <f>B2*1.2</f>
        <v>638.4</v>
      </c>
      <c r="D2" s="4">
        <f t="shared" ref="D2:D13" si="2">C2*1.2</f>
        <v>766.07999999999993</v>
      </c>
      <c r="E2" s="5">
        <f t="shared" ref="E2:E13" si="3">R2</f>
        <v>2720000</v>
      </c>
      <c r="F2" s="10">
        <f t="shared" ref="F2:F13" si="4">ROUND((E2/B2),0)</f>
        <v>5113</v>
      </c>
      <c r="G2" s="10">
        <f t="shared" ref="G2:G13" si="5">ROUND((E2/C2),0)</f>
        <v>4261</v>
      </c>
      <c r="H2" s="10">
        <f t="shared" ref="H2:H13" si="6">ROUND((E2/D2),0)</f>
        <v>3551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532</v>
      </c>
      <c r="R2" s="2">
        <v>2720000</v>
      </c>
      <c r="S2" s="8"/>
      <c r="T2" s="8"/>
      <c r="U2">
        <f>Q2*1.25</f>
        <v>665</v>
      </c>
      <c r="V2">
        <f>R2/U2</f>
        <v>4090.2255639097743</v>
      </c>
    </row>
    <row r="3" spans="1:22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4500000</v>
      </c>
      <c r="F3" s="10">
        <f t="shared" si="4"/>
        <v>18000</v>
      </c>
      <c r="G3" s="10">
        <f t="shared" si="5"/>
        <v>15000</v>
      </c>
      <c r="H3" s="10">
        <f t="shared" si="6"/>
        <v>12500</v>
      </c>
      <c r="I3" s="4" t="e">
        <f>#REF!</f>
        <v>#REF!</v>
      </c>
      <c r="J3" s="4">
        <f t="shared" si="7"/>
        <v>0</v>
      </c>
      <c r="O3">
        <v>0</v>
      </c>
      <c r="P3">
        <v>300</v>
      </c>
      <c r="Q3">
        <f t="shared" ref="Q3:Q12" si="10">P3/1.2</f>
        <v>250</v>
      </c>
      <c r="R3" s="2">
        <v>4500000</v>
      </c>
      <c r="S3" s="8"/>
      <c r="T3" s="8"/>
      <c r="U3">
        <f t="shared" ref="U3:U14" si="11">Q3*1.25</f>
        <v>312.5</v>
      </c>
      <c r="V3">
        <f t="shared" ref="V3:V14" si="12">R3/U3</f>
        <v>14400</v>
      </c>
    </row>
    <row r="4" spans="1:22" x14ac:dyDescent="0.25">
      <c r="A4" s="4">
        <f t="shared" si="0"/>
        <v>0</v>
      </c>
      <c r="B4" s="4">
        <f t="shared" si="1"/>
        <v>425</v>
      </c>
      <c r="C4" s="4">
        <f t="shared" si="9"/>
        <v>510</v>
      </c>
      <c r="D4" s="4">
        <f t="shared" si="2"/>
        <v>612</v>
      </c>
      <c r="E4" s="5">
        <f t="shared" si="3"/>
        <v>7900000</v>
      </c>
      <c r="F4" s="10">
        <f t="shared" si="4"/>
        <v>18588</v>
      </c>
      <c r="G4" s="10">
        <f t="shared" si="5"/>
        <v>15490</v>
      </c>
      <c r="H4" s="10">
        <f t="shared" si="6"/>
        <v>12908</v>
      </c>
      <c r="I4" s="4" t="e">
        <f>#REF!</f>
        <v>#REF!</v>
      </c>
      <c r="J4" s="4">
        <f t="shared" si="7"/>
        <v>0</v>
      </c>
      <c r="O4">
        <v>0</v>
      </c>
      <c r="P4">
        <v>510</v>
      </c>
      <c r="Q4">
        <f t="shared" si="10"/>
        <v>425</v>
      </c>
      <c r="R4" s="2">
        <v>7900000</v>
      </c>
      <c r="S4" s="8"/>
      <c r="T4" s="8"/>
      <c r="U4">
        <f t="shared" si="11"/>
        <v>531.25</v>
      </c>
      <c r="V4">
        <f t="shared" si="12"/>
        <v>14870.588235294117</v>
      </c>
    </row>
    <row r="5" spans="1:22" x14ac:dyDescent="0.25">
      <c r="A5" s="4">
        <f t="shared" si="0"/>
        <v>0</v>
      </c>
      <c r="B5" s="4">
        <f t="shared" si="1"/>
        <v>373</v>
      </c>
      <c r="C5" s="4">
        <f t="shared" si="9"/>
        <v>447.59999999999997</v>
      </c>
      <c r="D5" s="4">
        <f t="shared" si="2"/>
        <v>537.11999999999989</v>
      </c>
      <c r="E5" s="5">
        <f t="shared" si="3"/>
        <v>7800000</v>
      </c>
      <c r="F5" s="10">
        <f t="shared" si="4"/>
        <v>20912</v>
      </c>
      <c r="G5" s="10">
        <f t="shared" si="5"/>
        <v>17426</v>
      </c>
      <c r="H5" s="10">
        <f t="shared" si="6"/>
        <v>14522</v>
      </c>
      <c r="I5" s="4" t="e">
        <f>#REF!</f>
        <v>#REF!</v>
      </c>
      <c r="J5" s="4" t="str">
        <f t="shared" si="7"/>
        <v>27.01.25</v>
      </c>
      <c r="O5">
        <v>0</v>
      </c>
      <c r="P5">
        <f t="shared" si="8"/>
        <v>0</v>
      </c>
      <c r="Q5">
        <v>373</v>
      </c>
      <c r="R5" s="2">
        <f>7400000+370000+30000</f>
        <v>7800000</v>
      </c>
      <c r="S5" s="8" t="s">
        <v>22</v>
      </c>
      <c r="T5" s="8"/>
      <c r="U5">
        <f t="shared" si="11"/>
        <v>466.25</v>
      </c>
      <c r="V5">
        <f t="shared" si="12"/>
        <v>16729.22252010724</v>
      </c>
    </row>
    <row r="6" spans="1:22" x14ac:dyDescent="0.25">
      <c r="A6" s="4">
        <f t="shared" si="0"/>
        <v>0</v>
      </c>
      <c r="B6" s="4">
        <f t="shared" si="1"/>
        <v>319</v>
      </c>
      <c r="C6" s="4">
        <f t="shared" si="9"/>
        <v>382.8</v>
      </c>
      <c r="D6" s="4">
        <f t="shared" si="2"/>
        <v>459.36</v>
      </c>
      <c r="E6" s="5">
        <f t="shared" si="3"/>
        <v>7450000</v>
      </c>
      <c r="F6" s="10">
        <f t="shared" si="4"/>
        <v>23354</v>
      </c>
      <c r="G6" s="10">
        <f t="shared" si="5"/>
        <v>19462</v>
      </c>
      <c r="H6" s="10">
        <f t="shared" si="6"/>
        <v>16218</v>
      </c>
      <c r="I6" s="4" t="e">
        <f>#REF!</f>
        <v>#REF!</v>
      </c>
      <c r="J6" s="4" t="str">
        <f t="shared" si="7"/>
        <v>04.10.24</v>
      </c>
      <c r="O6">
        <v>0</v>
      </c>
      <c r="P6">
        <f t="shared" si="8"/>
        <v>0</v>
      </c>
      <c r="Q6">
        <v>319</v>
      </c>
      <c r="R6" s="2">
        <f>7000000+420000+30000</f>
        <v>7450000</v>
      </c>
      <c r="S6" s="8" t="s">
        <v>23</v>
      </c>
      <c r="T6" s="8"/>
      <c r="U6">
        <f t="shared" si="11"/>
        <v>398.75</v>
      </c>
      <c r="V6">
        <f t="shared" si="12"/>
        <v>18683.385579937305</v>
      </c>
    </row>
    <row r="7" spans="1:22" x14ac:dyDescent="0.25">
      <c r="A7" s="4">
        <f t="shared" si="0"/>
        <v>0</v>
      </c>
      <c r="B7" s="4">
        <f t="shared" si="1"/>
        <v>500</v>
      </c>
      <c r="C7" s="4">
        <f t="shared" si="9"/>
        <v>600</v>
      </c>
      <c r="D7" s="4">
        <f t="shared" si="2"/>
        <v>720</v>
      </c>
      <c r="E7" s="5">
        <f t="shared" si="3"/>
        <v>10000000</v>
      </c>
      <c r="F7" s="10">
        <f t="shared" si="4"/>
        <v>20000</v>
      </c>
      <c r="G7" s="15">
        <f t="shared" si="5"/>
        <v>16667</v>
      </c>
      <c r="H7" s="10">
        <f t="shared" si="6"/>
        <v>13889</v>
      </c>
      <c r="I7" s="4" t="e">
        <f>#REF!</f>
        <v>#REF!</v>
      </c>
      <c r="J7" s="4">
        <f t="shared" si="7"/>
        <v>0</v>
      </c>
      <c r="O7">
        <v>0</v>
      </c>
      <c r="P7">
        <v>600</v>
      </c>
      <c r="Q7">
        <f t="shared" si="10"/>
        <v>500</v>
      </c>
      <c r="R7" s="2">
        <v>10000000</v>
      </c>
      <c r="S7" s="8"/>
      <c r="T7" s="8"/>
      <c r="U7">
        <f t="shared" si="11"/>
        <v>625</v>
      </c>
      <c r="V7">
        <f t="shared" si="12"/>
        <v>16000</v>
      </c>
    </row>
    <row r="8" spans="1:22" x14ac:dyDescent="0.25">
      <c r="A8" s="4">
        <f t="shared" si="0"/>
        <v>0</v>
      </c>
      <c r="B8" s="4">
        <f t="shared" si="1"/>
        <v>375</v>
      </c>
      <c r="C8" s="4">
        <f t="shared" si="9"/>
        <v>450</v>
      </c>
      <c r="D8" s="4">
        <f t="shared" si="2"/>
        <v>540</v>
      </c>
      <c r="E8" s="5">
        <f t="shared" si="3"/>
        <v>8900000</v>
      </c>
      <c r="F8" s="10">
        <f t="shared" si="4"/>
        <v>23733</v>
      </c>
      <c r="G8" s="15">
        <f t="shared" si="5"/>
        <v>19778</v>
      </c>
      <c r="H8" s="10">
        <f t="shared" si="6"/>
        <v>16481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375</v>
      </c>
      <c r="R8" s="2">
        <v>8900000</v>
      </c>
      <c r="S8" s="8"/>
      <c r="T8" s="8"/>
      <c r="U8">
        <f t="shared" si="11"/>
        <v>468.75</v>
      </c>
      <c r="V8">
        <f t="shared" si="12"/>
        <v>18986.666666666668</v>
      </c>
    </row>
    <row r="9" spans="1:22" x14ac:dyDescent="0.25">
      <c r="A9" s="4">
        <f t="shared" si="0"/>
        <v>0</v>
      </c>
      <c r="B9" s="4">
        <f t="shared" si="1"/>
        <v>347.5</v>
      </c>
      <c r="C9" s="4">
        <f t="shared" si="9"/>
        <v>417</v>
      </c>
      <c r="D9" s="4">
        <f t="shared" si="2"/>
        <v>500.4</v>
      </c>
      <c r="E9" s="5">
        <f t="shared" si="3"/>
        <v>9000000</v>
      </c>
      <c r="F9" s="10">
        <f t="shared" si="4"/>
        <v>25899</v>
      </c>
      <c r="G9" s="10">
        <f t="shared" si="5"/>
        <v>21583</v>
      </c>
      <c r="H9" s="10">
        <f t="shared" si="6"/>
        <v>17986</v>
      </c>
      <c r="I9" s="4" t="e">
        <f>#REF!</f>
        <v>#REF!</v>
      </c>
      <c r="J9" s="4">
        <f t="shared" si="7"/>
        <v>0</v>
      </c>
      <c r="O9">
        <v>0</v>
      </c>
      <c r="P9">
        <v>417</v>
      </c>
      <c r="Q9">
        <f t="shared" si="10"/>
        <v>347.5</v>
      </c>
      <c r="R9" s="2">
        <v>9000000</v>
      </c>
      <c r="S9" s="8"/>
      <c r="T9" s="8"/>
      <c r="U9">
        <f t="shared" si="11"/>
        <v>434.375</v>
      </c>
      <c r="V9">
        <f t="shared" si="12"/>
        <v>20719.424460431655</v>
      </c>
    </row>
    <row r="10" spans="1:22" x14ac:dyDescent="0.25">
      <c r="A10" s="4">
        <f t="shared" si="0"/>
        <v>0</v>
      </c>
      <c r="B10" s="4">
        <f t="shared" si="1"/>
        <v>500</v>
      </c>
      <c r="C10" s="4">
        <f t="shared" si="9"/>
        <v>600</v>
      </c>
      <c r="D10" s="4">
        <f t="shared" si="2"/>
        <v>720</v>
      </c>
      <c r="E10" s="5">
        <f t="shared" si="3"/>
        <v>14000000</v>
      </c>
      <c r="F10" s="10">
        <f t="shared" si="4"/>
        <v>28000</v>
      </c>
      <c r="G10" s="10">
        <f t="shared" si="5"/>
        <v>23333</v>
      </c>
      <c r="H10" s="10">
        <f t="shared" si="6"/>
        <v>19444</v>
      </c>
      <c r="I10" s="4" t="e">
        <f>#REF!</f>
        <v>#REF!</v>
      </c>
      <c r="J10" s="4">
        <f t="shared" si="7"/>
        <v>0</v>
      </c>
      <c r="O10">
        <v>0</v>
      </c>
      <c r="P10">
        <v>600</v>
      </c>
      <c r="Q10">
        <f t="shared" si="10"/>
        <v>500</v>
      </c>
      <c r="R10" s="2">
        <v>14000000</v>
      </c>
      <c r="S10" s="8"/>
      <c r="T10" s="8"/>
      <c r="U10">
        <f t="shared" si="11"/>
        <v>625</v>
      </c>
      <c r="V10">
        <f t="shared" si="12"/>
        <v>22400</v>
      </c>
    </row>
    <row r="11" spans="1:22" x14ac:dyDescent="0.25">
      <c r="A11" s="4">
        <f t="shared" si="0"/>
        <v>0</v>
      </c>
      <c r="B11" s="4">
        <f t="shared" si="1"/>
        <v>454.16666666666669</v>
      </c>
      <c r="C11" s="4">
        <f t="shared" si="9"/>
        <v>545</v>
      </c>
      <c r="D11" s="4">
        <f t="shared" si="2"/>
        <v>654</v>
      </c>
      <c r="E11" s="5">
        <f t="shared" si="3"/>
        <v>9000000</v>
      </c>
      <c r="F11" s="15">
        <f t="shared" si="4"/>
        <v>19817</v>
      </c>
      <c r="G11" s="15">
        <f t="shared" si="5"/>
        <v>16514</v>
      </c>
      <c r="H11" s="10">
        <f t="shared" si="6"/>
        <v>13761</v>
      </c>
      <c r="I11" s="4" t="e">
        <f>#REF!</f>
        <v>#REF!</v>
      </c>
      <c r="J11" s="4">
        <f t="shared" si="7"/>
        <v>0</v>
      </c>
      <c r="O11">
        <v>0</v>
      </c>
      <c r="P11">
        <v>545</v>
      </c>
      <c r="Q11">
        <f t="shared" si="10"/>
        <v>454.16666666666669</v>
      </c>
      <c r="R11" s="2">
        <v>9000000</v>
      </c>
      <c r="S11" s="8"/>
      <c r="T11" s="8"/>
      <c r="U11">
        <f t="shared" si="11"/>
        <v>567.70833333333337</v>
      </c>
      <c r="V11">
        <f t="shared" si="12"/>
        <v>15853.211009174311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612</v>
      </c>
    </row>
    <row r="20" spans="7:24" x14ac:dyDescent="0.25">
      <c r="G20" t="s">
        <v>15</v>
      </c>
      <c r="H20">
        <v>17000</v>
      </c>
    </row>
    <row r="21" spans="7:24" x14ac:dyDescent="0.25">
      <c r="G21" t="s">
        <v>16</v>
      </c>
      <c r="H21" s="16">
        <f>H20*H19</f>
        <v>10404000</v>
      </c>
      <c r="O21" t="s">
        <v>21</v>
      </c>
    </row>
    <row r="22" spans="7:24" x14ac:dyDescent="0.25">
      <c r="G22" s="6"/>
      <c r="H22" s="6"/>
      <c r="O22">
        <v>8.7899999999999991</v>
      </c>
      <c r="P22">
        <v>16.66</v>
      </c>
      <c r="Q22">
        <f>P22*O22</f>
        <v>146.44139999999999</v>
      </c>
      <c r="T22" s="6" t="s">
        <v>25</v>
      </c>
    </row>
    <row r="23" spans="7:24" x14ac:dyDescent="0.25">
      <c r="O23">
        <v>7.56</v>
      </c>
      <c r="P23">
        <v>13.27</v>
      </c>
      <c r="Q23">
        <f t="shared" ref="Q23:Q27" si="23">P23*O23</f>
        <v>100.32119999999999</v>
      </c>
      <c r="T23" s="6" t="s">
        <v>26</v>
      </c>
      <c r="U23" s="17">
        <f>H21</f>
        <v>10404000</v>
      </c>
    </row>
    <row r="24" spans="7:24" x14ac:dyDescent="0.25">
      <c r="O24">
        <v>7.73</v>
      </c>
      <c r="P24" s="11">
        <v>3.75</v>
      </c>
      <c r="Q24">
        <f t="shared" si="23"/>
        <v>28.987500000000001</v>
      </c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I25" t="s">
        <v>24</v>
      </c>
      <c r="O25">
        <v>8.2100000000000009</v>
      </c>
      <c r="P25" s="11">
        <v>3.12</v>
      </c>
      <c r="Q25">
        <f t="shared" si="23"/>
        <v>25.615200000000005</v>
      </c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6000000</v>
      </c>
      <c r="O26">
        <v>13.62</v>
      </c>
      <c r="P26" s="11">
        <v>11.38</v>
      </c>
      <c r="Q26">
        <f t="shared" si="23"/>
        <v>154.9956</v>
      </c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7929384</v>
      </c>
      <c r="O27">
        <v>8.68</v>
      </c>
      <c r="P27" s="11">
        <v>3.42</v>
      </c>
      <c r="Q27">
        <f t="shared" si="23"/>
        <v>29.685599999999997</v>
      </c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P28" s="11"/>
      <c r="Q28" s="11">
        <f>SUM(Q22:Q27)</f>
        <v>486.04650000000004</v>
      </c>
      <c r="R28" s="12"/>
      <c r="T28" s="12"/>
      <c r="U28" s="12"/>
      <c r="V28" s="11"/>
      <c r="W28" s="11"/>
      <c r="X28" s="11"/>
    </row>
    <row r="29" spans="7:24" x14ac:dyDescent="0.25">
      <c r="P29" s="11"/>
      <c r="Q29" s="11">
        <f>612/Q28</f>
        <v>1.2591387861037986</v>
      </c>
      <c r="R29" s="11"/>
      <c r="T29" s="11"/>
      <c r="U29" s="11"/>
      <c r="V29" s="11"/>
      <c r="W29" s="11"/>
      <c r="X29" s="11"/>
    </row>
    <row r="30" spans="7:24" x14ac:dyDescent="0.25">
      <c r="I30">
        <f>24000/1.25</f>
        <v>19200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2025-02-21T10:56:27Z</dcterms:modified>
</cp:coreProperties>
</file>