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mumba\Downloads\"/>
    </mc:Choice>
  </mc:AlternateContent>
  <xr:revisionPtr revIDLastSave="0" documentId="13_ncr:1_{03D3B4DC-B1B2-4FFF-949B-A9C87347D69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J42" i="4" l="1"/>
  <c r="J40" i="4"/>
  <c r="J34" i="4"/>
  <c r="J35" i="4"/>
  <c r="J36" i="4"/>
  <c r="J37" i="4"/>
  <c r="J38" i="4"/>
  <c r="J39" i="4"/>
  <c r="J33" i="4"/>
  <c r="P2" i="4" l="1"/>
  <c r="H21" i="4"/>
  <c r="I19" i="4"/>
  <c r="I29" i="4"/>
  <c r="Q12" i="4" l="1"/>
  <c r="P12" i="4"/>
  <c r="P11" i="4"/>
  <c r="Q11" i="4" s="1"/>
  <c r="Q10" i="4"/>
  <c r="P10" i="4"/>
  <c r="P9" i="4"/>
  <c r="Q9" i="4" s="1"/>
  <c r="Q8" i="4"/>
  <c r="P8" i="4"/>
  <c r="P7" i="4"/>
  <c r="P6" i="4"/>
  <c r="P5" i="4"/>
  <c r="P4" i="4"/>
  <c r="P3" i="4"/>
  <c r="Q3" i="4" s="1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<sst xmlns="http://schemas.openxmlformats.org/spreadsheetml/2006/main" count="30" uniqueCount="27">
  <si>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</si>
  <si>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</si>
  <si>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</si>
  <si>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</si>
  <si>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</si>
  <si>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</si>
  <si>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</si>
  <si>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</si>
  <si>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</si>
  <si>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</si>
  <si>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</si>
  <si>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</si>
  <si>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</si>
  <si>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agreement - 2012</t>
  </si>
  <si>
    <t>av</t>
  </si>
  <si>
    <t>sd</t>
  </si>
  <si>
    <t>rd</t>
  </si>
  <si>
    <t>bua</t>
  </si>
  <si>
    <t>rate</t>
  </si>
  <si>
    <t>fmv</t>
  </si>
  <si>
    <t xml:space="preserve"> Flat No. 1217, 12th Floor, Wing - C, Shree Trimurti Apartment CHSL, Mamlatdar Wadi Road No 6, Off S V Road, Malad West</t>
  </si>
  <si>
    <t>oc - 2001</t>
  </si>
  <si>
    <t>previous report  = 2022</t>
  </si>
  <si>
    <t>mca</t>
  </si>
  <si>
    <t>wrong calculation given by engineer</t>
  </si>
  <si>
    <t>ls - 1.15 to 1.20 cr</t>
  </si>
  <si>
    <t>01.07.24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</si>
</sst>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474414</xdr:colOff>
      <xdr:row>19</xdr:row>
      <xdr:rowOff>57150</xdr:rowOff>
    </xdr:from>
    <xdr:to>
      <xdr:col>28</xdr:col>
      <xdr:colOff>552450</xdr:colOff>
      <xdr:row>45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AF5E12-CD8F-4A6F-840B-46A765597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2164" y="4248150"/>
          <a:ext cx="7764711" cy="4895850"/>
        </a:xfrm>
        <a:prstGeom prst="rect">
          <a:avLst/>
        </a:prstGeom>
      </xdr:spPr>
    </xdr:pic>
    <xdr:clientData/>
  </xdr:twoCellAnchor>
  <xdr:twoCellAnchor editAs="oneCell">
    <xdr:from>
      <xdr:col>15</xdr:col>
      <xdr:colOff>390525</xdr:colOff>
      <xdr:row>41</xdr:row>
      <xdr:rowOff>0</xdr:rowOff>
    </xdr:from>
    <xdr:to>
      <xdr:col>26</xdr:col>
      <xdr:colOff>524873</xdr:colOff>
      <xdr:row>73</xdr:row>
      <xdr:rowOff>143746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0ED031-C692-47A8-89DA-94C13AEAF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8382000"/>
          <a:ext cx="7154273" cy="62397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95250</xdr:colOff>
      <xdr:row>49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C09347-89C7-4901-B9F5-5A75E4DD0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800850" cy="8972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239349</xdr:colOff>
      <xdr:row>51</xdr:row>
      <xdr:rowOff>39302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67B475-1861-497C-9146-6446F1543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773749" cy="86118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306034</xdr:colOff>
      <xdr:row>46</xdr:row>
      <xdr:rowOff>86933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307647-4B0B-4A26-96E7-2B85FDC3E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40434" cy="86594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325086</xdr:colOff>
      <xdr:row>48</xdr:row>
      <xdr:rowOff>58361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17985B-31F9-44EE-A16C-125E9998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59486" cy="86784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144086</xdr:colOff>
      <xdr:row>52</xdr:row>
      <xdr:rowOff>115512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C817B3-DF44-40DE-84FE-9586FC232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678486" cy="86880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429876</xdr:colOff>
      <xdr:row>45</xdr:row>
      <xdr:rowOff>144091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90C81B-56AF-4123-B72C-AD0A5AA63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964276" cy="8716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2"/>
  <sheetViews>
    <sheetView tabSelected="1" topLeftCell="E31" zoomScaleNormal="100" workbookViewId="0">
      <selection activeCell="H49" sqref="H49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632</v>
      </c>
      <c r="C2" s="4">
        <f>B2*1.2</f>
        <v>758.4</v>
      </c>
      <c r="D2" s="4">
        <f t="shared" ref="D2:D13" si="2">C2*1.2</f>
        <v>910.07999999999993</v>
      </c>
      <c r="E2" s="5">
        <f t="shared" ref="E2:E13" si="3">R2</f>
        <v>17400000</v>
      </c>
      <c r="F2" s="10">
        <f t="shared" ref="F2:F13" si="4">ROUND((E2/B2),0)</f>
        <v>27532</v>
      </c>
      <c r="G2" s="15">
        <f t="shared" ref="G2:G13" si="5">ROUND((E2/C2),0)</f>
        <v>22943</v>
      </c>
      <c r="H2" s="10">
        <f t="shared" ref="H2:H13" si="6">ROUND((E2/D2),0)</f>
        <v>19119</v>
      </c>
      <c r="I2" s="4" t="e">
        <f>#REF!</f>
        <v>#REF!</v>
      </c>
      <c r="J2" s="4" t="str">
        <f t="shared" ref="J2:J13" si="7">S2</f>
        <v>01.07.24</v>
      </c>
      <c r="O2">
        <v>0</v>
      </c>
      <c r="P2">
        <f t="shared" ref="P2:P12" si="8">O2/1.2</f>
        <v>0</v>
      </c>
      <c r="Q2">
        <v>632</v>
      </c>
      <c r="R2" s="2">
        <v>17400000</v>
      </c>
      <c r="S2" s="8" t="s">
        <v>26</v>
      </c>
      <c r="T2" s="8"/>
    </row>
    <row r="3" spans="1:20" x14ac:dyDescent="0.25">
      <c r="A3" s="4">
        <f t="shared" si="0"/>
        <v>0</v>
      </c>
      <c r="B3" s="4">
        <f t="shared" si="1"/>
        <v>366.66666666666669</v>
      </c>
      <c r="C3" s="4">
        <f t="shared" ref="C3:C15" si="9">B3*1.2</f>
        <v>440</v>
      </c>
      <c r="D3" s="4">
        <f t="shared" si="2"/>
        <v>528</v>
      </c>
      <c r="E3" s="5">
        <f t="shared" si="3"/>
        <v>13500000</v>
      </c>
      <c r="F3" s="10">
        <f t="shared" si="4"/>
        <v>36818</v>
      </c>
      <c r="G3" s="10">
        <f t="shared" si="5"/>
        <v>30682</v>
      </c>
      <c r="H3" s="10">
        <f t="shared" si="6"/>
        <v>25568</v>
      </c>
      <c r="I3" s="4" t="e">
        <f>#REF!</f>
        <v>#REF!</v>
      </c>
      <c r="J3" s="4">
        <f t="shared" si="7"/>
        <v>0</v>
      </c>
      <c r="O3">
        <v>528</v>
      </c>
      <c r="P3">
        <f t="shared" si="8"/>
        <v>440</v>
      </c>
      <c r="Q3">
        <f t="shared" ref="Q3:Q12" si="10">P3/1.2</f>
        <v>366.66666666666669</v>
      </c>
      <c r="R3" s="2">
        <v>13500000</v>
      </c>
      <c r="S3" s="8"/>
      <c r="T3" s="8"/>
    </row>
    <row r="4" spans="1:20" x14ac:dyDescent="0.25">
      <c r="A4" s="4">
        <f t="shared" si="0"/>
        <v>0</v>
      </c>
      <c r="B4" s="4">
        <f t="shared" si="1"/>
        <v>432</v>
      </c>
      <c r="C4" s="4">
        <f t="shared" si="9"/>
        <v>518.4</v>
      </c>
      <c r="D4" s="4">
        <f t="shared" si="2"/>
        <v>622.07999999999993</v>
      </c>
      <c r="E4" s="5">
        <f t="shared" si="3"/>
        <v>16500000</v>
      </c>
      <c r="F4" s="10">
        <f t="shared" si="4"/>
        <v>38194</v>
      </c>
      <c r="G4" s="10">
        <f t="shared" si="5"/>
        <v>31829</v>
      </c>
      <c r="H4" s="10">
        <f t="shared" si="6"/>
        <v>26524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432</v>
      </c>
      <c r="R4" s="2">
        <v>16500000</v>
      </c>
      <c r="S4" s="8"/>
      <c r="T4" s="8"/>
    </row>
    <row r="5" spans="1:20" x14ac:dyDescent="0.25">
      <c r="A5" s="4">
        <f t="shared" si="0"/>
        <v>0</v>
      </c>
      <c r="B5" s="4">
        <f t="shared" si="1"/>
        <v>583</v>
      </c>
      <c r="C5" s="4">
        <f t="shared" si="9"/>
        <v>699.6</v>
      </c>
      <c r="D5" s="4">
        <f t="shared" si="2"/>
        <v>839.52</v>
      </c>
      <c r="E5" s="5">
        <f t="shared" si="3"/>
        <v>17500000</v>
      </c>
      <c r="F5" s="10">
        <f t="shared" si="4"/>
        <v>30017</v>
      </c>
      <c r="G5" s="15">
        <f t="shared" si="5"/>
        <v>25014</v>
      </c>
      <c r="H5" s="10">
        <f t="shared" si="6"/>
        <v>20845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583</v>
      </c>
      <c r="R5" s="2">
        <v>17500000</v>
      </c>
      <c r="S5" s="8"/>
      <c r="T5" s="8"/>
    </row>
    <row r="6" spans="1:20" x14ac:dyDescent="0.25">
      <c r="A6" s="4">
        <f t="shared" si="0"/>
        <v>0</v>
      </c>
      <c r="B6" s="4">
        <f t="shared" si="1"/>
        <v>295</v>
      </c>
      <c r="C6" s="4">
        <f t="shared" si="9"/>
        <v>354</v>
      </c>
      <c r="D6" s="4">
        <f t="shared" si="2"/>
        <v>424.8</v>
      </c>
      <c r="E6" s="5">
        <f t="shared" si="3"/>
        <v>9000000</v>
      </c>
      <c r="F6" s="10">
        <f t="shared" si="4"/>
        <v>30508</v>
      </c>
      <c r="G6" s="15">
        <f t="shared" si="5"/>
        <v>25424</v>
      </c>
      <c r="H6" s="10">
        <f t="shared" si="6"/>
        <v>21186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v>295</v>
      </c>
      <c r="R6" s="2">
        <v>9000000</v>
      </c>
      <c r="S6" s="8"/>
      <c r="T6" s="8"/>
    </row>
    <row r="7" spans="1:20" x14ac:dyDescent="0.25">
      <c r="A7" s="4">
        <f t="shared" si="0"/>
        <v>0</v>
      </c>
      <c r="B7" s="4">
        <f t="shared" si="1"/>
        <v>530</v>
      </c>
      <c r="C7" s="4">
        <f t="shared" si="9"/>
        <v>636</v>
      </c>
      <c r="D7" s="4">
        <f t="shared" si="2"/>
        <v>763.19999999999993</v>
      </c>
      <c r="E7" s="5">
        <f t="shared" si="3"/>
        <v>13700000</v>
      </c>
      <c r="F7" s="10">
        <f t="shared" si="4"/>
        <v>25849</v>
      </c>
      <c r="G7" s="10">
        <f t="shared" si="5"/>
        <v>21541</v>
      </c>
      <c r="H7" s="10">
        <f t="shared" si="6"/>
        <v>17951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v>530</v>
      </c>
      <c r="R7" s="2">
        <v>13700000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7" spans="7:24" x14ac:dyDescent="0.25">
      <c r="G17" t="s">
        <v>20</v>
      </c>
    </row>
    <row r="19" spans="7:24" x14ac:dyDescent="0.25">
      <c r="G19" t="s">
        <v>17</v>
      </c>
      <c r="H19">
        <v>480</v>
      </c>
      <c r="I19">
        <f>44.61*10.764</f>
        <v>480.18203999999997</v>
      </c>
    </row>
    <row r="20" spans="7:24" x14ac:dyDescent="0.25">
      <c r="G20" t="s">
        <v>18</v>
      </c>
      <c r="H20">
        <v>23000</v>
      </c>
    </row>
    <row r="21" spans="7:24" x14ac:dyDescent="0.25">
      <c r="G21" t="s">
        <v>19</v>
      </c>
      <c r="H21">
        <f>H20*H19</f>
        <v>11040000</v>
      </c>
    </row>
    <row r="22" spans="7:24" x14ac:dyDescent="0.25">
      <c r="G22" s="6"/>
      <c r="H22" s="6"/>
    </row>
    <row r="24" spans="7:24" x14ac:dyDescent="0.25">
      <c r="H24" t="s">
        <v>25</v>
      </c>
      <c r="J24" t="s">
        <v>21</v>
      </c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H25" t="s">
        <v>13</v>
      </c>
      <c r="P25" s="11"/>
      <c r="Q25" s="14"/>
      <c r="R25" s="14" t="s">
        <v>22</v>
      </c>
      <c r="T25" s="14"/>
      <c r="U25" s="14"/>
      <c r="V25" s="11"/>
      <c r="W25" s="11"/>
      <c r="X25" s="11"/>
    </row>
    <row r="26" spans="7:24" x14ac:dyDescent="0.25">
      <c r="H26" t="s">
        <v>14</v>
      </c>
      <c r="I26">
        <v>3250000</v>
      </c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H27" t="s">
        <v>15</v>
      </c>
      <c r="I27">
        <v>162500</v>
      </c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H28" t="s">
        <v>16</v>
      </c>
      <c r="I28">
        <v>30000</v>
      </c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I29">
        <f>SUM(I26:I28)</f>
        <v>3442500</v>
      </c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H32" t="s">
        <v>23</v>
      </c>
      <c r="P32" s="11"/>
      <c r="Q32" s="11"/>
      <c r="R32" s="11"/>
      <c r="S32" s="6"/>
      <c r="T32" s="11"/>
      <c r="U32" s="11"/>
      <c r="V32" s="11"/>
      <c r="W32" s="11"/>
      <c r="X32" s="11"/>
    </row>
    <row r="33" spans="8:24" x14ac:dyDescent="0.25">
      <c r="H33">
        <v>16.309999999999999</v>
      </c>
      <c r="I33">
        <v>9.8699999999999992</v>
      </c>
      <c r="J33">
        <f>I33*H33</f>
        <v>160.97969999999998</v>
      </c>
      <c r="P33" s="11"/>
      <c r="Q33" s="11"/>
      <c r="R33" s="11"/>
      <c r="S33" s="6"/>
      <c r="T33" s="11"/>
      <c r="U33" s="11"/>
      <c r="V33" s="11"/>
      <c r="W33" s="11"/>
      <c r="X33" s="11"/>
    </row>
    <row r="34" spans="8:24" x14ac:dyDescent="0.25">
      <c r="H34">
        <v>8.1</v>
      </c>
      <c r="I34">
        <v>2.95</v>
      </c>
      <c r="J34">
        <f t="shared" ref="J34:J39" si="21">I34*H34</f>
        <v>23.895</v>
      </c>
      <c r="Q34" s="11"/>
      <c r="R34" s="11"/>
    </row>
    <row r="35" spans="8:24" x14ac:dyDescent="0.25">
      <c r="H35">
        <v>7.39</v>
      </c>
      <c r="I35">
        <v>3.44</v>
      </c>
      <c r="J35">
        <f t="shared" si="21"/>
        <v>25.421599999999998</v>
      </c>
      <c r="Q35" s="11"/>
      <c r="R35" s="11"/>
      <c r="T35" s="6"/>
    </row>
    <row r="36" spans="8:24" x14ac:dyDescent="0.25">
      <c r="H36">
        <v>7.22</v>
      </c>
      <c r="I36">
        <v>11.37</v>
      </c>
      <c r="J36" s="4">
        <f t="shared" si="21"/>
        <v>82.091399999999993</v>
      </c>
      <c r="N36" s="4" t="s">
        <v>24</v>
      </c>
      <c r="P36" s="11"/>
      <c r="Q36" s="11"/>
      <c r="R36" s="11"/>
      <c r="S36" s="6"/>
    </row>
    <row r="37" spans="8:24" x14ac:dyDescent="0.25">
      <c r="H37">
        <v>6.28</v>
      </c>
      <c r="I37">
        <v>3.71</v>
      </c>
      <c r="J37">
        <f t="shared" si="21"/>
        <v>23.2988</v>
      </c>
    </row>
    <row r="38" spans="8:24" x14ac:dyDescent="0.25">
      <c r="H38">
        <v>13.07</v>
      </c>
      <c r="I38">
        <v>10.31</v>
      </c>
      <c r="J38">
        <f t="shared" si="21"/>
        <v>134.7517</v>
      </c>
    </row>
    <row r="39" spans="8:24" x14ac:dyDescent="0.25">
      <c r="H39">
        <v>8.49</v>
      </c>
      <c r="I39">
        <v>1.75</v>
      </c>
      <c r="J39">
        <f t="shared" si="21"/>
        <v>14.8575</v>
      </c>
    </row>
    <row r="40" spans="8:24" x14ac:dyDescent="0.25">
      <c r="J40">
        <f>SUM(J33:J39)</f>
        <v>465.29570000000007</v>
      </c>
    </row>
    <row r="42" spans="8:24" x14ac:dyDescent="0.25">
      <c r="J42">
        <f>480/465</f>
        <v>1.032258064516129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DESK-28 VASTUKALA</cp:lastModifiedBy>
  <cp:lastPrinted>2019-11-05T06:14:02Z</cp:lastPrinted>
  <dcterms:created xsi:type="dcterms:W3CDTF">2018-02-17T10:36:41Z</dcterms:created>
  <dcterms:modified xsi:type="dcterms:W3CDTF">2025-03-05T06:19:51Z</dcterms:modified>
</cp:coreProperties>
</file>