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Jaydeep Icon - Mulund\"/>
    </mc:Choice>
  </mc:AlternateContent>
  <xr:revisionPtr revIDLastSave="0" documentId="13_ncr:1_{8AE21195-085C-4EB7-B537-DC02732E4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ydeep" sheetId="57" r:id="rId1"/>
    <sheet name="jaydeep (Sale)" sheetId="86" r:id="rId2"/>
    <sheet name="jaydeep (Rehab)" sheetId="87" r:id="rId3"/>
    <sheet name="Total" sheetId="79" r:id="rId4"/>
    <sheet name="Rera" sheetId="67" r:id="rId5"/>
    <sheet name="Typical Floor" sheetId="70" r:id="rId6"/>
    <sheet name="IGR" sheetId="80" r:id="rId7"/>
    <sheet name="RR" sheetId="81" r:id="rId8"/>
    <sheet name="Rates" sheetId="82" r:id="rId9"/>
    <sheet name="Sheet1" sheetId="85" r:id="rId10"/>
  </sheets>
  <definedNames>
    <definedName name="_xlnm._FilterDatabase" localSheetId="0" hidden="1">jaydeep!$N$1:$N$161</definedName>
    <definedName name="_xlnm._FilterDatabase" localSheetId="2" hidden="1">'jaydeep (Rehab)'!$E$2:$E$61</definedName>
    <definedName name="_xlnm._FilterDatabase" localSheetId="1" hidden="1">'jaydeep (Sale)'!$E$2:$E$100</definedName>
    <definedName name="_xlnm._FilterDatabase" localSheetId="4" hidden="1">Rera!$D$20:$D$26</definedName>
  </definedNames>
  <calcPr calcId="191029"/>
</workbook>
</file>

<file path=xl/calcChain.xml><?xml version="1.0" encoding="utf-8"?>
<calcChain xmlns="http://schemas.openxmlformats.org/spreadsheetml/2006/main">
  <c r="J8" i="79" l="1"/>
  <c r="F3" i="79"/>
  <c r="E3" i="79"/>
  <c r="I2" i="79"/>
  <c r="H2" i="79"/>
  <c r="G2" i="79"/>
  <c r="F2" i="79"/>
  <c r="E2" i="79"/>
  <c r="D2" i="79"/>
  <c r="F62" i="87"/>
  <c r="G62" i="87"/>
  <c r="K61" i="87"/>
  <c r="J61" i="87"/>
  <c r="L61" i="87" s="1"/>
  <c r="G61" i="87"/>
  <c r="M61" i="87" s="1"/>
  <c r="K60" i="87"/>
  <c r="J60" i="87"/>
  <c r="L60" i="87" s="1"/>
  <c r="G60" i="87"/>
  <c r="M60" i="87" s="1"/>
  <c r="L59" i="87"/>
  <c r="K59" i="87"/>
  <c r="J59" i="87"/>
  <c r="G59" i="87"/>
  <c r="M59" i="87" s="1"/>
  <c r="M58" i="87"/>
  <c r="K58" i="87"/>
  <c r="J58" i="87"/>
  <c r="L58" i="87" s="1"/>
  <c r="G58" i="87"/>
  <c r="M57" i="87"/>
  <c r="K57" i="87"/>
  <c r="J57" i="87"/>
  <c r="L57" i="87" s="1"/>
  <c r="G57" i="87"/>
  <c r="M56" i="87"/>
  <c r="K56" i="87"/>
  <c r="J56" i="87"/>
  <c r="L56" i="87" s="1"/>
  <c r="G56" i="87"/>
  <c r="L55" i="87"/>
  <c r="K55" i="87"/>
  <c r="J55" i="87"/>
  <c r="G55" i="87"/>
  <c r="M55" i="87" s="1"/>
  <c r="M54" i="87"/>
  <c r="K54" i="87"/>
  <c r="J54" i="87"/>
  <c r="L54" i="87" s="1"/>
  <c r="G54" i="87"/>
  <c r="M53" i="87"/>
  <c r="K53" i="87"/>
  <c r="J53" i="87"/>
  <c r="L53" i="87" s="1"/>
  <c r="G53" i="87"/>
  <c r="K52" i="87"/>
  <c r="J52" i="87"/>
  <c r="L52" i="87" s="1"/>
  <c r="G52" i="87"/>
  <c r="M52" i="87" s="1"/>
  <c r="K51" i="87"/>
  <c r="J51" i="87"/>
  <c r="L51" i="87" s="1"/>
  <c r="G51" i="87"/>
  <c r="M51" i="87" s="1"/>
  <c r="K50" i="87"/>
  <c r="J50" i="87"/>
  <c r="L50" i="87" s="1"/>
  <c r="G50" i="87"/>
  <c r="M50" i="87" s="1"/>
  <c r="K49" i="87"/>
  <c r="J49" i="87"/>
  <c r="L49" i="87" s="1"/>
  <c r="G49" i="87"/>
  <c r="M49" i="87" s="1"/>
  <c r="K48" i="87"/>
  <c r="J48" i="87"/>
  <c r="L48" i="87" s="1"/>
  <c r="G48" i="87"/>
  <c r="M48" i="87" s="1"/>
  <c r="K47" i="87"/>
  <c r="J47" i="87"/>
  <c r="L47" i="87" s="1"/>
  <c r="G47" i="87"/>
  <c r="M47" i="87" s="1"/>
  <c r="K46" i="87"/>
  <c r="J46" i="87"/>
  <c r="L46" i="87" s="1"/>
  <c r="G46" i="87"/>
  <c r="M46" i="87" s="1"/>
  <c r="K45" i="87"/>
  <c r="J45" i="87"/>
  <c r="L45" i="87" s="1"/>
  <c r="G45" i="87"/>
  <c r="M45" i="87" s="1"/>
  <c r="K44" i="87"/>
  <c r="J44" i="87"/>
  <c r="L44" i="87" s="1"/>
  <c r="G44" i="87"/>
  <c r="M44" i="87" s="1"/>
  <c r="K43" i="87"/>
  <c r="J43" i="87"/>
  <c r="L43" i="87" s="1"/>
  <c r="G43" i="87"/>
  <c r="M43" i="87" s="1"/>
  <c r="K42" i="87"/>
  <c r="J42" i="87"/>
  <c r="L42" i="87" s="1"/>
  <c r="G42" i="87"/>
  <c r="M42" i="87" s="1"/>
  <c r="K41" i="87"/>
  <c r="J41" i="87"/>
  <c r="L41" i="87" s="1"/>
  <c r="G41" i="87"/>
  <c r="M41" i="87" s="1"/>
  <c r="K40" i="87"/>
  <c r="J40" i="87"/>
  <c r="L40" i="87" s="1"/>
  <c r="G40" i="87"/>
  <c r="M40" i="87" s="1"/>
  <c r="K39" i="87"/>
  <c r="J39" i="87"/>
  <c r="L39" i="87" s="1"/>
  <c r="G39" i="87"/>
  <c r="M39" i="87" s="1"/>
  <c r="K38" i="87"/>
  <c r="J38" i="87"/>
  <c r="L38" i="87" s="1"/>
  <c r="G38" i="87"/>
  <c r="M38" i="87" s="1"/>
  <c r="K37" i="87"/>
  <c r="J37" i="87"/>
  <c r="L37" i="87" s="1"/>
  <c r="G37" i="87"/>
  <c r="M37" i="87" s="1"/>
  <c r="L36" i="87"/>
  <c r="K36" i="87"/>
  <c r="J36" i="87"/>
  <c r="G36" i="87"/>
  <c r="M36" i="87" s="1"/>
  <c r="L35" i="87"/>
  <c r="K35" i="87"/>
  <c r="J35" i="87"/>
  <c r="G35" i="87"/>
  <c r="M35" i="87" s="1"/>
  <c r="K34" i="87"/>
  <c r="J34" i="87"/>
  <c r="L34" i="87" s="1"/>
  <c r="G34" i="87"/>
  <c r="M34" i="87" s="1"/>
  <c r="K33" i="87"/>
  <c r="J33" i="87"/>
  <c r="L33" i="87" s="1"/>
  <c r="G33" i="87"/>
  <c r="M33" i="87" s="1"/>
  <c r="K32" i="87"/>
  <c r="J32" i="87"/>
  <c r="L32" i="87" s="1"/>
  <c r="G32" i="87"/>
  <c r="M32" i="87" s="1"/>
  <c r="K31" i="87"/>
  <c r="J31" i="87"/>
  <c r="L31" i="87" s="1"/>
  <c r="G31" i="87"/>
  <c r="M31" i="87" s="1"/>
  <c r="K30" i="87"/>
  <c r="J30" i="87"/>
  <c r="L30" i="87" s="1"/>
  <c r="G30" i="87"/>
  <c r="M30" i="87" s="1"/>
  <c r="K29" i="87"/>
  <c r="J29" i="87"/>
  <c r="L29" i="87" s="1"/>
  <c r="G29" i="87"/>
  <c r="M29" i="87" s="1"/>
  <c r="K28" i="87"/>
  <c r="J28" i="87"/>
  <c r="L28" i="87" s="1"/>
  <c r="G28" i="87"/>
  <c r="M28" i="87" s="1"/>
  <c r="K27" i="87"/>
  <c r="J27" i="87"/>
  <c r="L27" i="87" s="1"/>
  <c r="G27" i="87"/>
  <c r="M27" i="87" s="1"/>
  <c r="K26" i="87"/>
  <c r="J26" i="87"/>
  <c r="L26" i="87" s="1"/>
  <c r="G26" i="87"/>
  <c r="M26" i="87" s="1"/>
  <c r="K25" i="87"/>
  <c r="J25" i="87"/>
  <c r="L25" i="87" s="1"/>
  <c r="G25" i="87"/>
  <c r="M25" i="87" s="1"/>
  <c r="K24" i="87"/>
  <c r="J24" i="87"/>
  <c r="L24" i="87" s="1"/>
  <c r="G24" i="87"/>
  <c r="M24" i="87" s="1"/>
  <c r="K23" i="87"/>
  <c r="J23" i="87"/>
  <c r="L23" i="87" s="1"/>
  <c r="G23" i="87"/>
  <c r="M23" i="87" s="1"/>
  <c r="K22" i="87"/>
  <c r="J22" i="87"/>
  <c r="L22" i="87" s="1"/>
  <c r="G22" i="87"/>
  <c r="M22" i="87" s="1"/>
  <c r="K21" i="87"/>
  <c r="J21" i="87"/>
  <c r="L21" i="87" s="1"/>
  <c r="G21" i="87"/>
  <c r="M21" i="87" s="1"/>
  <c r="K20" i="87"/>
  <c r="J20" i="87"/>
  <c r="L20" i="87" s="1"/>
  <c r="G20" i="87"/>
  <c r="M20" i="87" s="1"/>
  <c r="K19" i="87"/>
  <c r="J19" i="87"/>
  <c r="L19" i="87" s="1"/>
  <c r="G19" i="87"/>
  <c r="M19" i="87" s="1"/>
  <c r="K18" i="87"/>
  <c r="J18" i="87"/>
  <c r="L18" i="87" s="1"/>
  <c r="G18" i="87"/>
  <c r="M18" i="87" s="1"/>
  <c r="K17" i="87"/>
  <c r="J17" i="87"/>
  <c r="L17" i="87" s="1"/>
  <c r="G17" i="87"/>
  <c r="M17" i="87" s="1"/>
  <c r="K16" i="87"/>
  <c r="J16" i="87"/>
  <c r="L16" i="87" s="1"/>
  <c r="G16" i="87"/>
  <c r="M16" i="87" s="1"/>
  <c r="K15" i="87"/>
  <c r="J15" i="87"/>
  <c r="L15" i="87" s="1"/>
  <c r="G15" i="87"/>
  <c r="M15" i="87" s="1"/>
  <c r="L14" i="87"/>
  <c r="K14" i="87"/>
  <c r="J14" i="87"/>
  <c r="G14" i="87"/>
  <c r="M14" i="87" s="1"/>
  <c r="K13" i="87"/>
  <c r="J13" i="87"/>
  <c r="L13" i="87" s="1"/>
  <c r="G13" i="87"/>
  <c r="M13" i="87" s="1"/>
  <c r="K12" i="87"/>
  <c r="J12" i="87"/>
  <c r="L12" i="87" s="1"/>
  <c r="G12" i="87"/>
  <c r="M12" i="87" s="1"/>
  <c r="K11" i="87"/>
  <c r="J11" i="87"/>
  <c r="L11" i="87" s="1"/>
  <c r="G11" i="87"/>
  <c r="M11" i="87" s="1"/>
  <c r="K10" i="87"/>
  <c r="J10" i="87"/>
  <c r="L10" i="87" s="1"/>
  <c r="G10" i="87"/>
  <c r="M10" i="87" s="1"/>
  <c r="K9" i="87"/>
  <c r="J9" i="87"/>
  <c r="L9" i="87" s="1"/>
  <c r="G9" i="87"/>
  <c r="M9" i="87" s="1"/>
  <c r="L8" i="87"/>
  <c r="K8" i="87"/>
  <c r="J8" i="87"/>
  <c r="G8" i="87"/>
  <c r="M8" i="87" s="1"/>
  <c r="K7" i="87"/>
  <c r="J7" i="87"/>
  <c r="L7" i="87" s="1"/>
  <c r="G7" i="87"/>
  <c r="M7" i="87" s="1"/>
  <c r="K6" i="87"/>
  <c r="J6" i="87"/>
  <c r="L6" i="87" s="1"/>
  <c r="G6" i="87"/>
  <c r="M6" i="87" s="1"/>
  <c r="K5" i="87"/>
  <c r="J5" i="87"/>
  <c r="L5" i="87" s="1"/>
  <c r="G5" i="87"/>
  <c r="M5" i="87" s="1"/>
  <c r="K4" i="87"/>
  <c r="J4" i="87"/>
  <c r="L4" i="87" s="1"/>
  <c r="G4" i="87"/>
  <c r="M4" i="87" s="1"/>
  <c r="K3" i="87"/>
  <c r="J3" i="87"/>
  <c r="L3" i="87" s="1"/>
  <c r="G3" i="87"/>
  <c r="M3" i="87" s="1"/>
  <c r="K2" i="87"/>
  <c r="J2" i="87"/>
  <c r="L2" i="87" s="1"/>
  <c r="G2" i="87"/>
  <c r="M2" i="87" s="1"/>
  <c r="H2" i="87"/>
  <c r="H3" i="87" s="1"/>
  <c r="F100" i="86"/>
  <c r="G99" i="86"/>
  <c r="M99" i="86" s="1"/>
  <c r="G98" i="86"/>
  <c r="M98" i="86" s="1"/>
  <c r="G97" i="86"/>
  <c r="M97" i="86" s="1"/>
  <c r="G96" i="86"/>
  <c r="M96" i="86" s="1"/>
  <c r="G95" i="86"/>
  <c r="M95" i="86" s="1"/>
  <c r="G94" i="86"/>
  <c r="M94" i="86" s="1"/>
  <c r="G93" i="86"/>
  <c r="M93" i="86" s="1"/>
  <c r="G92" i="86"/>
  <c r="M92" i="86" s="1"/>
  <c r="G91" i="86"/>
  <c r="M91" i="86" s="1"/>
  <c r="G90" i="86"/>
  <c r="M90" i="86" s="1"/>
  <c r="G89" i="86"/>
  <c r="M89" i="86" s="1"/>
  <c r="G88" i="86"/>
  <c r="M88" i="86" s="1"/>
  <c r="G87" i="86"/>
  <c r="M87" i="86" s="1"/>
  <c r="G86" i="86"/>
  <c r="M86" i="86" s="1"/>
  <c r="G85" i="86"/>
  <c r="M85" i="86" s="1"/>
  <c r="G84" i="86"/>
  <c r="M84" i="86" s="1"/>
  <c r="G83" i="86"/>
  <c r="M83" i="86" s="1"/>
  <c r="G82" i="86"/>
  <c r="M82" i="86" s="1"/>
  <c r="G81" i="86"/>
  <c r="M81" i="86" s="1"/>
  <c r="G80" i="86"/>
  <c r="M80" i="86" s="1"/>
  <c r="G79" i="86"/>
  <c r="M79" i="86" s="1"/>
  <c r="G78" i="86"/>
  <c r="M78" i="86" s="1"/>
  <c r="G77" i="86"/>
  <c r="M77" i="86" s="1"/>
  <c r="G76" i="86"/>
  <c r="M76" i="86" s="1"/>
  <c r="G75" i="86"/>
  <c r="M75" i="86" s="1"/>
  <c r="G74" i="86"/>
  <c r="M74" i="86" s="1"/>
  <c r="G73" i="86"/>
  <c r="M73" i="86" s="1"/>
  <c r="G72" i="86"/>
  <c r="M72" i="86" s="1"/>
  <c r="G71" i="86"/>
  <c r="M71" i="86" s="1"/>
  <c r="G70" i="86"/>
  <c r="M70" i="86" s="1"/>
  <c r="G69" i="86"/>
  <c r="M69" i="86" s="1"/>
  <c r="G68" i="86"/>
  <c r="M68" i="86" s="1"/>
  <c r="G67" i="86"/>
  <c r="M67" i="86" s="1"/>
  <c r="G66" i="86"/>
  <c r="M66" i="86" s="1"/>
  <c r="G65" i="86"/>
  <c r="M65" i="86" s="1"/>
  <c r="G64" i="86"/>
  <c r="M64" i="86" s="1"/>
  <c r="G63" i="86"/>
  <c r="M63" i="86" s="1"/>
  <c r="G62" i="86"/>
  <c r="M62" i="86" s="1"/>
  <c r="G61" i="86"/>
  <c r="M61" i="86" s="1"/>
  <c r="G60" i="86"/>
  <c r="M60" i="86" s="1"/>
  <c r="G59" i="86"/>
  <c r="M59" i="86" s="1"/>
  <c r="G58" i="86"/>
  <c r="M58" i="86" s="1"/>
  <c r="G57" i="86"/>
  <c r="M57" i="86" s="1"/>
  <c r="M56" i="86"/>
  <c r="G56" i="86"/>
  <c r="G55" i="86"/>
  <c r="M55" i="86" s="1"/>
  <c r="G54" i="86"/>
  <c r="M54" i="86" s="1"/>
  <c r="M53" i="86"/>
  <c r="G53" i="86"/>
  <c r="G52" i="86"/>
  <c r="M52" i="86" s="1"/>
  <c r="G51" i="86"/>
  <c r="M51" i="86" s="1"/>
  <c r="G50" i="86"/>
  <c r="M50" i="86" s="1"/>
  <c r="G49" i="86"/>
  <c r="M49" i="86" s="1"/>
  <c r="G48" i="86"/>
  <c r="M48" i="86" s="1"/>
  <c r="G47" i="86"/>
  <c r="M47" i="86" s="1"/>
  <c r="G46" i="86"/>
  <c r="M46" i="86" s="1"/>
  <c r="G45" i="86"/>
  <c r="M45" i="86" s="1"/>
  <c r="G44" i="86"/>
  <c r="M44" i="86" s="1"/>
  <c r="G43" i="86"/>
  <c r="M43" i="86" s="1"/>
  <c r="G42" i="86"/>
  <c r="M42" i="86" s="1"/>
  <c r="G41" i="86"/>
  <c r="M41" i="86" s="1"/>
  <c r="G40" i="86"/>
  <c r="M40" i="86" s="1"/>
  <c r="G39" i="86"/>
  <c r="M39" i="86" s="1"/>
  <c r="G38" i="86"/>
  <c r="M38" i="86" s="1"/>
  <c r="G37" i="86"/>
  <c r="M37" i="86" s="1"/>
  <c r="G36" i="86"/>
  <c r="M36" i="86" s="1"/>
  <c r="G35" i="86"/>
  <c r="M35" i="86" s="1"/>
  <c r="G34" i="86"/>
  <c r="M34" i="86" s="1"/>
  <c r="G33" i="86"/>
  <c r="M33" i="86" s="1"/>
  <c r="G32" i="86"/>
  <c r="M32" i="86" s="1"/>
  <c r="G31" i="86"/>
  <c r="M31" i="86" s="1"/>
  <c r="G30" i="86"/>
  <c r="M30" i="86" s="1"/>
  <c r="G29" i="86"/>
  <c r="M29" i="86" s="1"/>
  <c r="G28" i="86"/>
  <c r="M28" i="86" s="1"/>
  <c r="G27" i="86"/>
  <c r="M27" i="86" s="1"/>
  <c r="G26" i="86"/>
  <c r="M26" i="86" s="1"/>
  <c r="G25" i="86"/>
  <c r="M25" i="86" s="1"/>
  <c r="G24" i="86"/>
  <c r="M24" i="86" s="1"/>
  <c r="G23" i="86"/>
  <c r="M23" i="86" s="1"/>
  <c r="G22" i="86"/>
  <c r="M22" i="86" s="1"/>
  <c r="G21" i="86"/>
  <c r="M21" i="86" s="1"/>
  <c r="G20" i="86"/>
  <c r="M20" i="86" s="1"/>
  <c r="G19" i="86"/>
  <c r="M19" i="86" s="1"/>
  <c r="G18" i="86"/>
  <c r="M18" i="86" s="1"/>
  <c r="G17" i="86"/>
  <c r="M17" i="86" s="1"/>
  <c r="G16" i="86"/>
  <c r="M16" i="86" s="1"/>
  <c r="G15" i="86"/>
  <c r="M15" i="86" s="1"/>
  <c r="G14" i="86"/>
  <c r="M14" i="86" s="1"/>
  <c r="G13" i="86"/>
  <c r="M13" i="86" s="1"/>
  <c r="G12" i="86"/>
  <c r="M12" i="86" s="1"/>
  <c r="G11" i="86"/>
  <c r="M11" i="86" s="1"/>
  <c r="G10" i="86"/>
  <c r="M10" i="86" s="1"/>
  <c r="G9" i="86"/>
  <c r="M9" i="86" s="1"/>
  <c r="G8" i="86"/>
  <c r="M8" i="86" s="1"/>
  <c r="G7" i="86"/>
  <c r="M7" i="86" s="1"/>
  <c r="G6" i="86"/>
  <c r="M6" i="86" s="1"/>
  <c r="G5" i="86"/>
  <c r="M5" i="86" s="1"/>
  <c r="G4" i="86"/>
  <c r="M4" i="86" s="1"/>
  <c r="G3" i="86"/>
  <c r="M3" i="86" s="1"/>
  <c r="I2" i="86"/>
  <c r="K2" i="86" s="1"/>
  <c r="G2" i="86"/>
  <c r="F160" i="57"/>
  <c r="M62" i="87" l="1"/>
  <c r="I4" i="86"/>
  <c r="G100" i="86"/>
  <c r="I3" i="86"/>
  <c r="M2" i="86"/>
  <c r="M100" i="86" s="1"/>
  <c r="J2" i="86"/>
  <c r="H4" i="87" l="1"/>
  <c r="H5" i="87" s="1"/>
  <c r="H6" i="87" s="1"/>
  <c r="K4" i="86"/>
  <c r="O4" i="86"/>
  <c r="J4" i="86"/>
  <c r="L4" i="86" s="1"/>
  <c r="L2" i="86"/>
  <c r="K3" i="86"/>
  <c r="J3" i="86"/>
  <c r="L3" i="86" s="1"/>
  <c r="I5" i="86"/>
  <c r="K5" i="86" l="1"/>
  <c r="J5" i="86"/>
  <c r="L5" i="86" s="1"/>
  <c r="I6" i="86"/>
  <c r="H7" i="87" l="1"/>
  <c r="H8" i="87" s="1"/>
  <c r="H9" i="87" s="1"/>
  <c r="I7" i="86"/>
  <c r="K6" i="86"/>
  <c r="J6" i="86"/>
  <c r="L6" i="86" s="1"/>
  <c r="K7" i="86" l="1"/>
  <c r="J7" i="86"/>
  <c r="I8" i="86"/>
  <c r="H10" i="87" l="1"/>
  <c r="H11" i="87" s="1"/>
  <c r="H12" i="87" s="1"/>
  <c r="I9" i="86"/>
  <c r="L7" i="86"/>
  <c r="K8" i="86"/>
  <c r="J8" i="86"/>
  <c r="L8" i="86" s="1"/>
  <c r="K9" i="86" l="1"/>
  <c r="J9" i="86"/>
  <c r="I10" i="86"/>
  <c r="H13" i="87" l="1"/>
  <c r="H14" i="87" s="1"/>
  <c r="H15" i="87" s="1"/>
  <c r="L9" i="86"/>
  <c r="K10" i="86"/>
  <c r="J10" i="86"/>
  <c r="L10" i="86" s="1"/>
  <c r="I11" i="86"/>
  <c r="K11" i="86" l="1"/>
  <c r="J11" i="86"/>
  <c r="L11" i="86" s="1"/>
  <c r="I12" i="86"/>
  <c r="H16" i="87" l="1"/>
  <c r="H17" i="87" s="1"/>
  <c r="H18" i="87" s="1"/>
  <c r="K12" i="86"/>
  <c r="J12" i="86"/>
  <c r="L12" i="86" s="1"/>
  <c r="I13" i="86"/>
  <c r="I14" i="86" l="1"/>
  <c r="K13" i="86"/>
  <c r="J13" i="86"/>
  <c r="L13" i="86" s="1"/>
  <c r="H19" i="87" l="1"/>
  <c r="K14" i="86"/>
  <c r="J14" i="86"/>
  <c r="L14" i="86" s="1"/>
  <c r="I15" i="86"/>
  <c r="K15" i="86" l="1"/>
  <c r="J15" i="86"/>
  <c r="L15" i="86" s="1"/>
  <c r="I16" i="86"/>
  <c r="H20" i="87" l="1"/>
  <c r="H21" i="87" s="1"/>
  <c r="H22" i="87" s="1"/>
  <c r="K16" i="86"/>
  <c r="J16" i="86"/>
  <c r="L16" i="86" s="1"/>
  <c r="I17" i="86"/>
  <c r="I18" i="86" l="1"/>
  <c r="K17" i="86"/>
  <c r="J17" i="86"/>
  <c r="L17" i="86" s="1"/>
  <c r="H23" i="87" l="1"/>
  <c r="H24" i="87" s="1"/>
  <c r="H25" i="87" s="1"/>
  <c r="K18" i="86"/>
  <c r="J18" i="86"/>
  <c r="L18" i="86" s="1"/>
  <c r="I19" i="86"/>
  <c r="I20" i="86" l="1"/>
  <c r="K19" i="86"/>
  <c r="J19" i="86"/>
  <c r="L19" i="86" s="1"/>
  <c r="H26" i="87" l="1"/>
  <c r="H27" i="87" s="1"/>
  <c r="H28" i="87" s="1"/>
  <c r="K20" i="86"/>
  <c r="J20" i="86"/>
  <c r="L20" i="86" s="1"/>
  <c r="I21" i="86"/>
  <c r="I22" i="86" l="1"/>
  <c r="K21" i="86"/>
  <c r="J21" i="86"/>
  <c r="L21" i="86" s="1"/>
  <c r="H29" i="87" l="1"/>
  <c r="H30" i="87" s="1"/>
  <c r="H31" i="87" s="1"/>
  <c r="K22" i="86"/>
  <c r="J22" i="86"/>
  <c r="L22" i="86" s="1"/>
  <c r="I23" i="86"/>
  <c r="I24" i="86" l="1"/>
  <c r="K23" i="86"/>
  <c r="J23" i="86"/>
  <c r="L23" i="86" s="1"/>
  <c r="H32" i="87" l="1"/>
  <c r="H33" i="87" s="1"/>
  <c r="H34" i="87" s="1"/>
  <c r="J24" i="86"/>
  <c r="L24" i="86" s="1"/>
  <c r="K24" i="86"/>
  <c r="I25" i="86"/>
  <c r="K25" i="86" l="1"/>
  <c r="J25" i="86"/>
  <c r="L25" i="86" s="1"/>
  <c r="I26" i="86"/>
  <c r="H35" i="87" l="1"/>
  <c r="H36" i="87" s="1"/>
  <c r="H37" i="87" s="1"/>
  <c r="I27" i="86"/>
  <c r="K26" i="86"/>
  <c r="J26" i="86"/>
  <c r="L26" i="86" s="1"/>
  <c r="K27" i="86" l="1"/>
  <c r="J27" i="86"/>
  <c r="L27" i="86" s="1"/>
  <c r="I28" i="86"/>
  <c r="H38" i="87" l="1"/>
  <c r="K28" i="86"/>
  <c r="J28" i="86"/>
  <c r="L28" i="86" s="1"/>
  <c r="I29" i="86"/>
  <c r="K29" i="86" l="1"/>
  <c r="J29" i="86"/>
  <c r="L29" i="86" s="1"/>
  <c r="I30" i="86"/>
  <c r="H39" i="87" l="1"/>
  <c r="H40" i="87" s="1"/>
  <c r="H41" i="87" s="1"/>
  <c r="K30" i="86"/>
  <c r="J30" i="86"/>
  <c r="L30" i="86" s="1"/>
  <c r="I31" i="86"/>
  <c r="K31" i="86" l="1"/>
  <c r="J31" i="86"/>
  <c r="L31" i="86" s="1"/>
  <c r="I32" i="86"/>
  <c r="H42" i="87" l="1"/>
  <c r="H43" i="87" s="1"/>
  <c r="H44" i="87" s="1"/>
  <c r="K32" i="86"/>
  <c r="J32" i="86"/>
  <c r="L32" i="86" s="1"/>
  <c r="I33" i="86"/>
  <c r="K33" i="86" l="1"/>
  <c r="J33" i="86"/>
  <c r="L33" i="86" s="1"/>
  <c r="I34" i="86"/>
  <c r="H45" i="87" l="1"/>
  <c r="H46" i="87" s="1"/>
  <c r="H47" i="87" s="1"/>
  <c r="I35" i="86"/>
  <c r="K34" i="86"/>
  <c r="J34" i="86"/>
  <c r="L34" i="86" s="1"/>
  <c r="K35" i="86" l="1"/>
  <c r="J35" i="86"/>
  <c r="L35" i="86" s="1"/>
  <c r="I36" i="86"/>
  <c r="H48" i="87" l="1"/>
  <c r="H49" i="87" s="1"/>
  <c r="H50" i="87" s="1"/>
  <c r="K36" i="86"/>
  <c r="J36" i="86"/>
  <c r="L36" i="86" s="1"/>
  <c r="I37" i="86"/>
  <c r="K37" i="86" l="1"/>
  <c r="J37" i="86"/>
  <c r="L37" i="86" s="1"/>
  <c r="I38" i="86"/>
  <c r="H51" i="87" l="1"/>
  <c r="H52" i="87" s="1"/>
  <c r="H53" i="87" s="1"/>
  <c r="K38" i="86"/>
  <c r="J38" i="86"/>
  <c r="L38" i="86" s="1"/>
  <c r="I39" i="86"/>
  <c r="K39" i="86" l="1"/>
  <c r="J39" i="86"/>
  <c r="L39" i="86" s="1"/>
  <c r="I40" i="86"/>
  <c r="H54" i="87" l="1"/>
  <c r="H55" i="87" s="1"/>
  <c r="H56" i="87" s="1"/>
  <c r="K40" i="86"/>
  <c r="J40" i="86"/>
  <c r="L40" i="86" s="1"/>
  <c r="I41" i="86"/>
  <c r="K41" i="86" l="1"/>
  <c r="J41" i="86"/>
  <c r="L41" i="86" s="1"/>
  <c r="I42" i="86"/>
  <c r="H57" i="87" l="1"/>
  <c r="K42" i="86"/>
  <c r="J42" i="86"/>
  <c r="L42" i="86" s="1"/>
  <c r="I43" i="86"/>
  <c r="K43" i="86" l="1"/>
  <c r="J43" i="86"/>
  <c r="L43" i="86" s="1"/>
  <c r="I44" i="86"/>
  <c r="H58" i="87" l="1"/>
  <c r="H59" i="87" s="1"/>
  <c r="H60" i="87" s="1"/>
  <c r="K44" i="86"/>
  <c r="J44" i="86"/>
  <c r="L44" i="86" s="1"/>
  <c r="I45" i="86"/>
  <c r="K45" i="86" l="1"/>
  <c r="J45" i="86"/>
  <c r="L45" i="86" s="1"/>
  <c r="I46" i="86"/>
  <c r="I47" i="86" l="1"/>
  <c r="J46" i="86"/>
  <c r="L46" i="86" s="1"/>
  <c r="K46" i="86"/>
  <c r="K47" i="86" l="1"/>
  <c r="J47" i="86"/>
  <c r="L47" i="86" s="1"/>
  <c r="I48" i="86"/>
  <c r="H61" i="87" l="1"/>
  <c r="J48" i="86"/>
  <c r="L48" i="86" s="1"/>
  <c r="K48" i="86"/>
  <c r="I49" i="86"/>
  <c r="K49" i="86" l="1"/>
  <c r="J49" i="86"/>
  <c r="L49" i="86" s="1"/>
  <c r="I50" i="86"/>
  <c r="J50" i="86" l="1"/>
  <c r="L50" i="86" s="1"/>
  <c r="K50" i="86"/>
  <c r="I51" i="86"/>
  <c r="K51" i="86" l="1"/>
  <c r="J51" i="86"/>
  <c r="L51" i="86" s="1"/>
  <c r="I52" i="86"/>
  <c r="I53" i="86" l="1"/>
  <c r="K52" i="86"/>
  <c r="J52" i="86"/>
  <c r="L52" i="86" s="1"/>
  <c r="I54" i="86" l="1"/>
  <c r="K53" i="86"/>
  <c r="J53" i="86"/>
  <c r="L53" i="86" s="1"/>
  <c r="I55" i="86" l="1"/>
  <c r="J54" i="86"/>
  <c r="L54" i="86" s="1"/>
  <c r="K54" i="86"/>
  <c r="K55" i="86" l="1"/>
  <c r="J55" i="86"/>
  <c r="L55" i="86" s="1"/>
  <c r="I56" i="86"/>
  <c r="I57" i="86" l="1"/>
  <c r="K56" i="86"/>
  <c r="J56" i="86"/>
  <c r="L56" i="86" s="1"/>
  <c r="I58" i="86" l="1"/>
  <c r="K57" i="86"/>
  <c r="J57" i="86"/>
  <c r="L57" i="86" s="1"/>
  <c r="I59" i="86" l="1"/>
  <c r="J58" i="86"/>
  <c r="L58" i="86" s="1"/>
  <c r="K58" i="86"/>
  <c r="K59" i="86" l="1"/>
  <c r="J59" i="86"/>
  <c r="L59" i="86" s="1"/>
  <c r="I60" i="86"/>
  <c r="I61" i="86" l="1"/>
  <c r="K60" i="86"/>
  <c r="J60" i="86"/>
  <c r="L60" i="86" s="1"/>
  <c r="I62" i="86" l="1"/>
  <c r="K61" i="86"/>
  <c r="J61" i="86"/>
  <c r="L61" i="86" s="1"/>
  <c r="I63" i="86" l="1"/>
  <c r="J62" i="86"/>
  <c r="L62" i="86" s="1"/>
  <c r="K62" i="86"/>
  <c r="K63" i="86" l="1"/>
  <c r="J63" i="86"/>
  <c r="L63" i="86" s="1"/>
  <c r="I64" i="86"/>
  <c r="K64" i="86" l="1"/>
  <c r="J64" i="86"/>
  <c r="L64" i="86" s="1"/>
  <c r="I65" i="86"/>
  <c r="I66" i="86" l="1"/>
  <c r="K65" i="86"/>
  <c r="J65" i="86"/>
  <c r="L65" i="86" s="1"/>
  <c r="I67" i="86" l="1"/>
  <c r="J66" i="86"/>
  <c r="L66" i="86" s="1"/>
  <c r="K66" i="86"/>
  <c r="K67" i="86" l="1"/>
  <c r="J67" i="86"/>
  <c r="L67" i="86" s="1"/>
  <c r="I68" i="86"/>
  <c r="K68" i="86" l="1"/>
  <c r="J68" i="86"/>
  <c r="L68" i="86" s="1"/>
  <c r="I69" i="86"/>
  <c r="I70" i="86" l="1"/>
  <c r="K69" i="86"/>
  <c r="J69" i="86"/>
  <c r="L69" i="86" s="1"/>
  <c r="I71" i="86" l="1"/>
  <c r="J70" i="86"/>
  <c r="L70" i="86" s="1"/>
  <c r="K70" i="86"/>
  <c r="K71" i="86" l="1"/>
  <c r="J71" i="86"/>
  <c r="L71" i="86" s="1"/>
  <c r="I72" i="86"/>
  <c r="K72" i="86" l="1"/>
  <c r="J72" i="86"/>
  <c r="L72" i="86" s="1"/>
  <c r="I73" i="86"/>
  <c r="I74" i="86" l="1"/>
  <c r="K73" i="86"/>
  <c r="J73" i="86"/>
  <c r="L73" i="86" s="1"/>
  <c r="I75" i="86" l="1"/>
  <c r="J74" i="86"/>
  <c r="L74" i="86" s="1"/>
  <c r="K74" i="86"/>
  <c r="K75" i="86" l="1"/>
  <c r="J75" i="86"/>
  <c r="L75" i="86" s="1"/>
  <c r="I76" i="86"/>
  <c r="K76" i="86" l="1"/>
  <c r="J76" i="86"/>
  <c r="L76" i="86" s="1"/>
  <c r="I77" i="86"/>
  <c r="I78" i="86" l="1"/>
  <c r="K77" i="86"/>
  <c r="J77" i="86"/>
  <c r="L77" i="86" s="1"/>
  <c r="I79" i="86" l="1"/>
  <c r="J78" i="86"/>
  <c r="L78" i="86" s="1"/>
  <c r="K78" i="86"/>
  <c r="I80" i="86" l="1"/>
  <c r="K79" i="86"/>
  <c r="J79" i="86"/>
  <c r="L79" i="86" s="1"/>
  <c r="K80" i="86" l="1"/>
  <c r="J80" i="86"/>
  <c r="L80" i="86" s="1"/>
  <c r="I81" i="86"/>
  <c r="K81" i="86" l="1"/>
  <c r="J81" i="86"/>
  <c r="L81" i="86" s="1"/>
  <c r="I82" i="86"/>
  <c r="J82" i="86" l="1"/>
  <c r="L82" i="86" s="1"/>
  <c r="K82" i="86"/>
  <c r="I83" i="86"/>
  <c r="K83" i="86" l="1"/>
  <c r="J83" i="86"/>
  <c r="L83" i="86" s="1"/>
  <c r="I84" i="86"/>
  <c r="K84" i="86" l="1"/>
  <c r="J84" i="86"/>
  <c r="L84" i="86" s="1"/>
  <c r="I85" i="86"/>
  <c r="I86" i="86" l="1"/>
  <c r="K85" i="86"/>
  <c r="J85" i="86"/>
  <c r="L85" i="86" s="1"/>
  <c r="I87" i="86" l="1"/>
  <c r="J86" i="86"/>
  <c r="L86" i="86" s="1"/>
  <c r="K86" i="86"/>
  <c r="K87" i="86" l="1"/>
  <c r="J87" i="86"/>
  <c r="L87" i="86" s="1"/>
  <c r="I88" i="86"/>
  <c r="K88" i="86" l="1"/>
  <c r="J88" i="86"/>
  <c r="L88" i="86" s="1"/>
  <c r="I89" i="86"/>
  <c r="I90" i="86" l="1"/>
  <c r="K89" i="86"/>
  <c r="J89" i="86"/>
  <c r="L89" i="86" s="1"/>
  <c r="I91" i="86" l="1"/>
  <c r="J90" i="86"/>
  <c r="L90" i="86" s="1"/>
  <c r="K90" i="86"/>
  <c r="I92" i="86" l="1"/>
  <c r="K91" i="86"/>
  <c r="J91" i="86"/>
  <c r="L91" i="86" s="1"/>
  <c r="K92" i="86" l="1"/>
  <c r="J92" i="86"/>
  <c r="L92" i="86" s="1"/>
  <c r="I93" i="86"/>
  <c r="K93" i="86" l="1"/>
  <c r="J93" i="86"/>
  <c r="L93" i="86" s="1"/>
  <c r="I94" i="86"/>
  <c r="J94" i="86" l="1"/>
  <c r="L94" i="86" s="1"/>
  <c r="K94" i="86"/>
  <c r="I95" i="86"/>
  <c r="K95" i="86" l="1"/>
  <c r="J95" i="86"/>
  <c r="L95" i="86" s="1"/>
  <c r="I96" i="86"/>
  <c r="K96" i="86" l="1"/>
  <c r="J96" i="86"/>
  <c r="L96" i="86" s="1"/>
  <c r="I97" i="86"/>
  <c r="I98" i="86" l="1"/>
  <c r="I99" i="86"/>
  <c r="K97" i="86"/>
  <c r="J97" i="86"/>
  <c r="L97" i="86" s="1"/>
  <c r="I62" i="87" l="1"/>
  <c r="K99" i="86"/>
  <c r="J99" i="86"/>
  <c r="I100" i="86"/>
  <c r="J98" i="86"/>
  <c r="L98" i="86" s="1"/>
  <c r="K98" i="86"/>
  <c r="K100" i="86" l="1"/>
  <c r="K62" i="87"/>
  <c r="J62" i="87"/>
  <c r="L99" i="86"/>
  <c r="J100" i="86"/>
  <c r="I2" i="57" l="1"/>
  <c r="H3" i="57"/>
  <c r="I3" i="57" s="1"/>
  <c r="G3" i="57"/>
  <c r="M3" i="57" s="1"/>
  <c r="G4" i="57"/>
  <c r="M4" i="57" s="1"/>
  <c r="G5" i="57"/>
  <c r="M5" i="57" s="1"/>
  <c r="G6" i="57"/>
  <c r="M6" i="57" s="1"/>
  <c r="G7" i="57"/>
  <c r="M7" i="57" s="1"/>
  <c r="G8" i="57"/>
  <c r="M8" i="57" s="1"/>
  <c r="G9" i="57"/>
  <c r="M9" i="57" s="1"/>
  <c r="G10" i="57"/>
  <c r="M10" i="57" s="1"/>
  <c r="G11" i="57"/>
  <c r="M11" i="57" s="1"/>
  <c r="G12" i="57"/>
  <c r="M12" i="57" s="1"/>
  <c r="G13" i="57"/>
  <c r="M13" i="57" s="1"/>
  <c r="G14" i="57"/>
  <c r="M14" i="57" s="1"/>
  <c r="G15" i="57"/>
  <c r="M15" i="57" s="1"/>
  <c r="G16" i="57"/>
  <c r="M16" i="57" s="1"/>
  <c r="G17" i="57"/>
  <c r="M17" i="57" s="1"/>
  <c r="G18" i="57"/>
  <c r="M18" i="57" s="1"/>
  <c r="G19" i="57"/>
  <c r="M19" i="57" s="1"/>
  <c r="G20" i="57"/>
  <c r="M20" i="57" s="1"/>
  <c r="G21" i="57"/>
  <c r="M21" i="57" s="1"/>
  <c r="G22" i="57"/>
  <c r="M22" i="57" s="1"/>
  <c r="G23" i="57"/>
  <c r="M23" i="57" s="1"/>
  <c r="G24" i="57"/>
  <c r="M24" i="57" s="1"/>
  <c r="G25" i="57"/>
  <c r="M25" i="57" s="1"/>
  <c r="G26" i="57"/>
  <c r="M26" i="57" s="1"/>
  <c r="G27" i="57"/>
  <c r="M27" i="57" s="1"/>
  <c r="G28" i="57"/>
  <c r="M28" i="57" s="1"/>
  <c r="G29" i="57"/>
  <c r="M29" i="57" s="1"/>
  <c r="G30" i="57"/>
  <c r="M30" i="57" s="1"/>
  <c r="G31" i="57"/>
  <c r="M31" i="57" s="1"/>
  <c r="G32" i="57"/>
  <c r="M32" i="57" s="1"/>
  <c r="G33" i="57"/>
  <c r="M33" i="57" s="1"/>
  <c r="G34" i="57"/>
  <c r="M34" i="57" s="1"/>
  <c r="G35" i="57"/>
  <c r="M35" i="57" s="1"/>
  <c r="G36" i="57"/>
  <c r="M36" i="57" s="1"/>
  <c r="G37" i="57"/>
  <c r="M37" i="57" s="1"/>
  <c r="G38" i="57"/>
  <c r="M38" i="57" s="1"/>
  <c r="G39" i="57"/>
  <c r="M39" i="57" s="1"/>
  <c r="G40" i="57"/>
  <c r="M40" i="57" s="1"/>
  <c r="G41" i="57"/>
  <c r="M41" i="57" s="1"/>
  <c r="G42" i="57"/>
  <c r="M42" i="57" s="1"/>
  <c r="G43" i="57"/>
  <c r="M43" i="57" s="1"/>
  <c r="G44" i="57"/>
  <c r="M44" i="57" s="1"/>
  <c r="G45" i="57"/>
  <c r="M45" i="57" s="1"/>
  <c r="G46" i="57"/>
  <c r="M46" i="57" s="1"/>
  <c r="G47" i="57"/>
  <c r="M47" i="57" s="1"/>
  <c r="G48" i="57"/>
  <c r="M48" i="57" s="1"/>
  <c r="G49" i="57"/>
  <c r="M49" i="57" s="1"/>
  <c r="G50" i="57"/>
  <c r="M50" i="57" s="1"/>
  <c r="G51" i="57"/>
  <c r="M51" i="57" s="1"/>
  <c r="G52" i="57"/>
  <c r="M52" i="57" s="1"/>
  <c r="G53" i="57"/>
  <c r="M53" i="57" s="1"/>
  <c r="G54" i="57"/>
  <c r="M54" i="57" s="1"/>
  <c r="G55" i="57"/>
  <c r="M55" i="57" s="1"/>
  <c r="G56" i="57"/>
  <c r="M56" i="57" s="1"/>
  <c r="G57" i="57"/>
  <c r="M57" i="57" s="1"/>
  <c r="G58" i="57"/>
  <c r="M58" i="57" s="1"/>
  <c r="G59" i="57"/>
  <c r="M59" i="57" s="1"/>
  <c r="G60" i="57"/>
  <c r="M60" i="57" s="1"/>
  <c r="G61" i="57"/>
  <c r="M61" i="57" s="1"/>
  <c r="G62" i="57"/>
  <c r="M62" i="57" s="1"/>
  <c r="G63" i="57"/>
  <c r="M63" i="57" s="1"/>
  <c r="G64" i="57"/>
  <c r="M64" i="57" s="1"/>
  <c r="G65" i="57"/>
  <c r="M65" i="57" s="1"/>
  <c r="G66" i="57"/>
  <c r="M66" i="57" s="1"/>
  <c r="G67" i="57"/>
  <c r="M67" i="57" s="1"/>
  <c r="G68" i="57"/>
  <c r="M68" i="57" s="1"/>
  <c r="G69" i="57"/>
  <c r="M69" i="57" s="1"/>
  <c r="G70" i="57"/>
  <c r="M70" i="57" s="1"/>
  <c r="G71" i="57"/>
  <c r="M71" i="57" s="1"/>
  <c r="G72" i="57"/>
  <c r="M72" i="57" s="1"/>
  <c r="G73" i="57"/>
  <c r="M73" i="57" s="1"/>
  <c r="G74" i="57"/>
  <c r="M74" i="57" s="1"/>
  <c r="G75" i="57"/>
  <c r="M75" i="57" s="1"/>
  <c r="G76" i="57"/>
  <c r="M76" i="57" s="1"/>
  <c r="G77" i="57"/>
  <c r="M77" i="57" s="1"/>
  <c r="G78" i="57"/>
  <c r="M78" i="57" s="1"/>
  <c r="G79" i="57"/>
  <c r="M79" i="57" s="1"/>
  <c r="G80" i="57"/>
  <c r="M80" i="57" s="1"/>
  <c r="G81" i="57"/>
  <c r="M81" i="57" s="1"/>
  <c r="G82" i="57"/>
  <c r="M82" i="57" s="1"/>
  <c r="G83" i="57"/>
  <c r="M83" i="57" s="1"/>
  <c r="G84" i="57"/>
  <c r="M84" i="57" s="1"/>
  <c r="G85" i="57"/>
  <c r="M85" i="57" s="1"/>
  <c r="G86" i="57"/>
  <c r="M86" i="57" s="1"/>
  <c r="G87" i="57"/>
  <c r="M87" i="57" s="1"/>
  <c r="G88" i="57"/>
  <c r="M88" i="57" s="1"/>
  <c r="G89" i="57"/>
  <c r="M89" i="57" s="1"/>
  <c r="G90" i="57"/>
  <c r="M90" i="57" s="1"/>
  <c r="G91" i="57"/>
  <c r="M91" i="57" s="1"/>
  <c r="G92" i="57"/>
  <c r="M92" i="57" s="1"/>
  <c r="G93" i="57"/>
  <c r="M93" i="57" s="1"/>
  <c r="G94" i="57"/>
  <c r="M94" i="57" s="1"/>
  <c r="G95" i="57"/>
  <c r="M95" i="57" s="1"/>
  <c r="G96" i="57"/>
  <c r="M96" i="57" s="1"/>
  <c r="G97" i="57"/>
  <c r="M97" i="57" s="1"/>
  <c r="G98" i="57"/>
  <c r="M98" i="57" s="1"/>
  <c r="G99" i="57"/>
  <c r="M99" i="57" s="1"/>
  <c r="G100" i="57"/>
  <c r="M100" i="57" s="1"/>
  <c r="G101" i="57"/>
  <c r="M101" i="57" s="1"/>
  <c r="G102" i="57"/>
  <c r="M102" i="57" s="1"/>
  <c r="G103" i="57"/>
  <c r="M103" i="57" s="1"/>
  <c r="G104" i="57"/>
  <c r="M104" i="57" s="1"/>
  <c r="G105" i="57"/>
  <c r="M105" i="57" s="1"/>
  <c r="G106" i="57"/>
  <c r="M106" i="57" s="1"/>
  <c r="G107" i="57"/>
  <c r="M107" i="57" s="1"/>
  <c r="G108" i="57"/>
  <c r="M108" i="57" s="1"/>
  <c r="G109" i="57"/>
  <c r="M109" i="57" s="1"/>
  <c r="G110" i="57"/>
  <c r="M110" i="57" s="1"/>
  <c r="G111" i="57"/>
  <c r="M111" i="57" s="1"/>
  <c r="G112" i="57"/>
  <c r="M112" i="57" s="1"/>
  <c r="G113" i="57"/>
  <c r="M113" i="57" s="1"/>
  <c r="G114" i="57"/>
  <c r="M114" i="57" s="1"/>
  <c r="G115" i="57"/>
  <c r="M115" i="57" s="1"/>
  <c r="G116" i="57"/>
  <c r="M116" i="57" s="1"/>
  <c r="G117" i="57"/>
  <c r="M117" i="57" s="1"/>
  <c r="G118" i="57"/>
  <c r="M118" i="57" s="1"/>
  <c r="G119" i="57"/>
  <c r="M119" i="57" s="1"/>
  <c r="G120" i="57"/>
  <c r="M120" i="57" s="1"/>
  <c r="G121" i="57"/>
  <c r="M121" i="57" s="1"/>
  <c r="G122" i="57"/>
  <c r="M122" i="57" s="1"/>
  <c r="G123" i="57"/>
  <c r="M123" i="57" s="1"/>
  <c r="G124" i="57"/>
  <c r="M124" i="57" s="1"/>
  <c r="G125" i="57"/>
  <c r="M125" i="57" s="1"/>
  <c r="G126" i="57"/>
  <c r="M126" i="57" s="1"/>
  <c r="G127" i="57"/>
  <c r="M127" i="57" s="1"/>
  <c r="G128" i="57"/>
  <c r="M128" i="57" s="1"/>
  <c r="G129" i="57"/>
  <c r="M129" i="57" s="1"/>
  <c r="G130" i="57"/>
  <c r="M130" i="57" s="1"/>
  <c r="G131" i="57"/>
  <c r="M131" i="57" s="1"/>
  <c r="G132" i="57"/>
  <c r="M132" i="57" s="1"/>
  <c r="G133" i="57"/>
  <c r="M133" i="57" s="1"/>
  <c r="G134" i="57"/>
  <c r="M134" i="57" s="1"/>
  <c r="G135" i="57"/>
  <c r="M135" i="57" s="1"/>
  <c r="G136" i="57"/>
  <c r="M136" i="57" s="1"/>
  <c r="G137" i="57"/>
  <c r="M137" i="57" s="1"/>
  <c r="G138" i="57"/>
  <c r="M138" i="57" s="1"/>
  <c r="G139" i="57"/>
  <c r="M139" i="57" s="1"/>
  <c r="G140" i="57"/>
  <c r="M140" i="57" s="1"/>
  <c r="G141" i="57"/>
  <c r="M141" i="57" s="1"/>
  <c r="G142" i="57"/>
  <c r="M142" i="57" s="1"/>
  <c r="G143" i="57"/>
  <c r="M143" i="57" s="1"/>
  <c r="G144" i="57"/>
  <c r="M144" i="57" s="1"/>
  <c r="G145" i="57"/>
  <c r="M145" i="57" s="1"/>
  <c r="G146" i="57"/>
  <c r="M146" i="57" s="1"/>
  <c r="G147" i="57"/>
  <c r="M147" i="57" s="1"/>
  <c r="G148" i="57"/>
  <c r="M148" i="57" s="1"/>
  <c r="G149" i="57"/>
  <c r="M149" i="57" s="1"/>
  <c r="G150" i="57"/>
  <c r="M150" i="57" s="1"/>
  <c r="G151" i="57"/>
  <c r="M151" i="57" s="1"/>
  <c r="G152" i="57"/>
  <c r="M152" i="57" s="1"/>
  <c r="G153" i="57"/>
  <c r="M153" i="57" s="1"/>
  <c r="G154" i="57"/>
  <c r="M154" i="57" s="1"/>
  <c r="G155" i="57"/>
  <c r="M155" i="57" s="1"/>
  <c r="G156" i="57"/>
  <c r="M156" i="57" s="1"/>
  <c r="G157" i="57"/>
  <c r="M157" i="57" s="1"/>
  <c r="G158" i="57"/>
  <c r="M158" i="57" s="1"/>
  <c r="G159" i="57"/>
  <c r="M159" i="57" s="1"/>
  <c r="G2" i="57"/>
  <c r="K2" i="57"/>
  <c r="M2" i="57"/>
  <c r="D7" i="80"/>
  <c r="B4" i="80"/>
  <c r="B5" i="80"/>
  <c r="B6" i="80"/>
  <c r="B7" i="80"/>
  <c r="B8" i="80"/>
  <c r="B9" i="80"/>
  <c r="B3" i="80"/>
  <c r="C9" i="80"/>
  <c r="I4" i="79"/>
  <c r="H4" i="79"/>
  <c r="G4" i="79"/>
  <c r="F4" i="79"/>
  <c r="E4" i="79"/>
  <c r="D4" i="79"/>
  <c r="M160" i="57" l="1"/>
  <c r="J3" i="57"/>
  <c r="L3" i="57" s="1"/>
  <c r="K3" i="57"/>
  <c r="J2" i="57"/>
  <c r="H4" i="57"/>
  <c r="G160" i="57"/>
  <c r="B10" i="80"/>
  <c r="E4" i="80"/>
  <c r="E5" i="80"/>
  <c r="E6" i="80"/>
  <c r="E7" i="80"/>
  <c r="E8" i="80"/>
  <c r="E9" i="80"/>
  <c r="L2" i="57" l="1"/>
  <c r="H5" i="57"/>
  <c r="G7" i="80"/>
  <c r="C14" i="80"/>
  <c r="K17" i="80"/>
  <c r="K16" i="80"/>
  <c r="H17" i="80"/>
  <c r="K15" i="80"/>
  <c r="G14" i="80"/>
  <c r="H16" i="80"/>
  <c r="H18" i="80"/>
  <c r="K14" i="80"/>
  <c r="H14" i="80"/>
  <c r="H9" i="80"/>
  <c r="H10" i="80"/>
  <c r="H11" i="80"/>
  <c r="H12" i="80"/>
  <c r="K13" i="80"/>
  <c r="H13" i="80"/>
  <c r="K12" i="80"/>
  <c r="K11" i="80"/>
  <c r="K10" i="80"/>
  <c r="K9" i="80"/>
  <c r="K8" i="80"/>
  <c r="H8" i="80"/>
  <c r="K7" i="80"/>
  <c r="H7" i="80"/>
  <c r="K6" i="80"/>
  <c r="H6" i="80"/>
  <c r="K5" i="80"/>
  <c r="H5" i="80"/>
  <c r="K4" i="80"/>
  <c r="H4" i="80"/>
  <c r="K3" i="80"/>
  <c r="E3" i="80"/>
  <c r="H3" i="80" s="1"/>
  <c r="H6" i="57" l="1"/>
  <c r="K4" i="57"/>
  <c r="J4" i="57"/>
  <c r="L7" i="80"/>
  <c r="C17" i="80"/>
  <c r="H15" i="80"/>
  <c r="G3" i="80"/>
  <c r="L4" i="57" l="1"/>
  <c r="I6" i="57"/>
  <c r="H7" i="57"/>
  <c r="K5" i="57"/>
  <c r="J5" i="57"/>
  <c r="L5" i="57" s="1"/>
  <c r="G17" i="80"/>
  <c r="B17" i="80"/>
  <c r="L3" i="80"/>
  <c r="I7" i="57" l="1"/>
  <c r="H8" i="57"/>
  <c r="J6" i="57"/>
  <c r="L6" i="57" s="1"/>
  <c r="K6" i="57"/>
  <c r="O6" i="57"/>
  <c r="B72" i="80"/>
  <c r="H9" i="57" l="1"/>
  <c r="J7" i="57"/>
  <c r="L7" i="57" s="1"/>
  <c r="K7" i="57"/>
  <c r="J7" i="79"/>
  <c r="H10" i="57" l="1"/>
  <c r="K8" i="57"/>
  <c r="J8" i="57"/>
  <c r="L8" i="57" s="1"/>
  <c r="L4" i="80"/>
  <c r="G4" i="80"/>
  <c r="G8" i="80"/>
  <c r="L9" i="80"/>
  <c r="C13" i="80"/>
  <c r="G13" i="80"/>
  <c r="C12" i="80"/>
  <c r="G12" i="80" s="1"/>
  <c r="L5" i="80"/>
  <c r="L10" i="80"/>
  <c r="G10" i="80"/>
  <c r="C15" i="80"/>
  <c r="G15" i="80"/>
  <c r="L6" i="80"/>
  <c r="G11" i="80"/>
  <c r="G16" i="80"/>
  <c r="C16" i="80"/>
  <c r="H11" i="57" l="1"/>
  <c r="K9" i="57"/>
  <c r="J9" i="57"/>
  <c r="L9" i="57" s="1"/>
  <c r="G9" i="80"/>
  <c r="G6" i="80"/>
  <c r="G5" i="80"/>
  <c r="G20" i="80" s="1"/>
  <c r="L8" i="80"/>
  <c r="L20" i="80" s="1"/>
  <c r="I11" i="57" l="1"/>
  <c r="H12" i="57"/>
  <c r="J10" i="57"/>
  <c r="L10" i="57" s="1"/>
  <c r="K10" i="57"/>
  <c r="H13" i="57" l="1"/>
  <c r="I12" i="57"/>
  <c r="J11" i="57"/>
  <c r="L11" i="57" s="1"/>
  <c r="K11" i="57"/>
  <c r="J12" i="57" l="1"/>
  <c r="L12" i="57" s="1"/>
  <c r="K12" i="57"/>
  <c r="H14" i="57"/>
  <c r="K13" i="57" l="1"/>
  <c r="J13" i="57"/>
  <c r="L13" i="57" s="1"/>
  <c r="H15" i="57"/>
  <c r="J14" i="57" l="1"/>
  <c r="L14" i="57" s="1"/>
  <c r="K14" i="57"/>
  <c r="H16" i="57"/>
  <c r="I16" i="57" l="1"/>
  <c r="H17" i="57"/>
  <c r="J15" i="57"/>
  <c r="L15" i="57" s="1"/>
  <c r="K15" i="57"/>
  <c r="H18" i="57" l="1"/>
  <c r="I17" i="57"/>
  <c r="J16" i="57"/>
  <c r="L16" i="57" s="1"/>
  <c r="K16" i="57"/>
  <c r="K17" i="57" l="1"/>
  <c r="J17" i="57"/>
  <c r="L17" i="57" s="1"/>
  <c r="H19" i="57"/>
  <c r="J18" i="57" l="1"/>
  <c r="L18" i="57" s="1"/>
  <c r="K18" i="57"/>
  <c r="H20" i="57"/>
  <c r="J19" i="57" l="1"/>
  <c r="L19" i="57" s="1"/>
  <c r="K19" i="57"/>
  <c r="H21" i="57"/>
  <c r="I21" i="57" l="1"/>
  <c r="H22" i="57"/>
  <c r="J20" i="57"/>
  <c r="L20" i="57" s="1"/>
  <c r="K20" i="57"/>
  <c r="H23" i="57" l="1"/>
  <c r="I22" i="57"/>
  <c r="K21" i="57"/>
  <c r="J21" i="57"/>
  <c r="L21" i="57" s="1"/>
  <c r="K22" i="57" l="1"/>
  <c r="J22" i="57"/>
  <c r="L22" i="57" s="1"/>
  <c r="H24" i="57"/>
  <c r="J23" i="57" l="1"/>
  <c r="L23" i="57" s="1"/>
  <c r="K23" i="57"/>
  <c r="H25" i="57"/>
  <c r="J24" i="57" l="1"/>
  <c r="L24" i="57" s="1"/>
  <c r="K24" i="57"/>
  <c r="H26" i="57"/>
  <c r="I26" i="57" l="1"/>
  <c r="H27" i="57"/>
  <c r="K25" i="57"/>
  <c r="J25" i="57"/>
  <c r="L25" i="57" s="1"/>
  <c r="H28" i="57" l="1"/>
  <c r="I27" i="57"/>
  <c r="K26" i="57"/>
  <c r="J26" i="57"/>
  <c r="L26" i="57" s="1"/>
  <c r="J27" i="57" l="1"/>
  <c r="L27" i="57" s="1"/>
  <c r="K27" i="57"/>
  <c r="H29" i="57"/>
  <c r="J28" i="57" l="1"/>
  <c r="L28" i="57" s="1"/>
  <c r="K28" i="57"/>
  <c r="H30" i="57"/>
  <c r="K29" i="57" l="1"/>
  <c r="J29" i="57"/>
  <c r="L29" i="57" s="1"/>
  <c r="H31" i="57"/>
  <c r="I31" i="57" l="1"/>
  <c r="H32" i="57"/>
  <c r="J30" i="57"/>
  <c r="L30" i="57" s="1"/>
  <c r="K30" i="57"/>
  <c r="H33" i="57" l="1"/>
  <c r="I32" i="57"/>
  <c r="J31" i="57"/>
  <c r="L31" i="57" s="1"/>
  <c r="K31" i="57"/>
  <c r="J32" i="57" l="1"/>
  <c r="L32" i="57" s="1"/>
  <c r="K32" i="57"/>
  <c r="H34" i="57"/>
  <c r="I34" i="57" l="1"/>
  <c r="H35" i="57"/>
  <c r="K33" i="57"/>
  <c r="J33" i="57"/>
  <c r="L33" i="57" s="1"/>
  <c r="H36" i="57" l="1"/>
  <c r="I35" i="57"/>
  <c r="J34" i="57"/>
  <c r="L34" i="57" s="1"/>
  <c r="K34" i="57"/>
  <c r="J35" i="57" l="1"/>
  <c r="L35" i="57" s="1"/>
  <c r="K35" i="57"/>
  <c r="H37" i="57"/>
  <c r="K36" i="57" l="1"/>
  <c r="J36" i="57"/>
  <c r="L36" i="57" s="1"/>
  <c r="H38" i="57"/>
  <c r="K37" i="57" l="1"/>
  <c r="J37" i="57"/>
  <c r="L37" i="57" s="1"/>
  <c r="H39" i="57"/>
  <c r="I39" i="57" l="1"/>
  <c r="H40" i="57"/>
  <c r="J38" i="57"/>
  <c r="L38" i="57" s="1"/>
  <c r="K38" i="57"/>
  <c r="H41" i="57" l="1"/>
  <c r="I40" i="57"/>
  <c r="J39" i="57"/>
  <c r="L39" i="57" s="1"/>
  <c r="K39" i="57"/>
  <c r="K40" i="57" l="1"/>
  <c r="J40" i="57"/>
  <c r="L40" i="57" s="1"/>
  <c r="H42" i="57"/>
  <c r="H43" i="57" l="1"/>
  <c r="K41" i="57"/>
  <c r="J41" i="57"/>
  <c r="L41" i="57" s="1"/>
  <c r="J42" i="57" l="1"/>
  <c r="L42" i="57" s="1"/>
  <c r="K42" i="57"/>
  <c r="H44" i="57"/>
  <c r="I44" i="57" l="1"/>
  <c r="H45" i="57"/>
  <c r="J43" i="57"/>
  <c r="L43" i="57" s="1"/>
  <c r="K43" i="57"/>
  <c r="H46" i="57" l="1"/>
  <c r="I45" i="57"/>
  <c r="J44" i="57"/>
  <c r="L44" i="57" s="1"/>
  <c r="K44" i="57"/>
  <c r="K45" i="57" l="1"/>
  <c r="J45" i="57"/>
  <c r="L45" i="57" s="1"/>
  <c r="H47" i="57"/>
  <c r="J46" i="57" l="1"/>
  <c r="L46" i="57" s="1"/>
  <c r="K46" i="57"/>
  <c r="H48" i="57"/>
  <c r="J47" i="57" l="1"/>
  <c r="L47" i="57" s="1"/>
  <c r="K47" i="57"/>
  <c r="H49" i="57"/>
  <c r="I49" i="57" l="1"/>
  <c r="H50" i="57"/>
  <c r="J48" i="57"/>
  <c r="L48" i="57" s="1"/>
  <c r="K48" i="57"/>
  <c r="H51" i="57" l="1"/>
  <c r="I50" i="57"/>
  <c r="K49" i="57"/>
  <c r="J49" i="57"/>
  <c r="L49" i="57" s="1"/>
  <c r="J50" i="57" l="1"/>
  <c r="L50" i="57" s="1"/>
  <c r="K50" i="57"/>
  <c r="H52" i="57"/>
  <c r="J51" i="57" l="1"/>
  <c r="L51" i="57" s="1"/>
  <c r="K51" i="57"/>
  <c r="H53" i="57"/>
  <c r="J52" i="57" l="1"/>
  <c r="L52" i="57" s="1"/>
  <c r="K52" i="57"/>
  <c r="H54" i="57"/>
  <c r="I54" i="57" l="1"/>
  <c r="H55" i="57"/>
  <c r="K53" i="57"/>
  <c r="J53" i="57"/>
  <c r="L53" i="57" s="1"/>
  <c r="H56" i="57" l="1"/>
  <c r="I55" i="57"/>
  <c r="J54" i="57"/>
  <c r="L54" i="57" s="1"/>
  <c r="K54" i="57"/>
  <c r="J55" i="57" l="1"/>
  <c r="L55" i="57" s="1"/>
  <c r="K55" i="57"/>
  <c r="H57" i="57"/>
  <c r="J56" i="57" l="1"/>
  <c r="L56" i="57" s="1"/>
  <c r="K56" i="57"/>
  <c r="H58" i="57"/>
  <c r="K57" i="57" l="1"/>
  <c r="J57" i="57"/>
  <c r="L57" i="57" s="1"/>
  <c r="H59" i="57"/>
  <c r="I59" i="57" l="1"/>
  <c r="H60" i="57"/>
  <c r="K58" i="57"/>
  <c r="J58" i="57"/>
  <c r="L58" i="57" s="1"/>
  <c r="H61" i="57" l="1"/>
  <c r="I60" i="57"/>
  <c r="J59" i="57"/>
  <c r="L59" i="57" s="1"/>
  <c r="K59" i="57"/>
  <c r="J60" i="57" l="1"/>
  <c r="L60" i="57" s="1"/>
  <c r="K60" i="57"/>
  <c r="H62" i="57"/>
  <c r="K61" i="57" l="1"/>
  <c r="J61" i="57"/>
  <c r="L61" i="57" s="1"/>
  <c r="H63" i="57"/>
  <c r="J62" i="57" l="1"/>
  <c r="L62" i="57" s="1"/>
  <c r="K62" i="57"/>
  <c r="H64" i="57"/>
  <c r="I64" i="57" l="1"/>
  <c r="H65" i="57"/>
  <c r="J63" i="57"/>
  <c r="L63" i="57" s="1"/>
  <c r="K63" i="57"/>
  <c r="H66" i="57" l="1"/>
  <c r="I65" i="57"/>
  <c r="J64" i="57"/>
  <c r="L64" i="57" s="1"/>
  <c r="K64" i="57"/>
  <c r="K65" i="57" l="1"/>
  <c r="J65" i="57"/>
  <c r="L65" i="57" s="1"/>
  <c r="H67" i="57"/>
  <c r="I67" i="57" l="1"/>
  <c r="H68" i="57"/>
  <c r="J66" i="57"/>
  <c r="L66" i="57" s="1"/>
  <c r="K66" i="57"/>
  <c r="H69" i="57" l="1"/>
  <c r="I68" i="57"/>
  <c r="J67" i="57"/>
  <c r="L67" i="57" s="1"/>
  <c r="K67" i="57"/>
  <c r="J68" i="57" l="1"/>
  <c r="L68" i="57" s="1"/>
  <c r="K68" i="57"/>
  <c r="H70" i="57"/>
  <c r="K69" i="57" l="1"/>
  <c r="J69" i="57"/>
  <c r="L69" i="57" s="1"/>
  <c r="H71" i="57"/>
  <c r="J70" i="57" l="1"/>
  <c r="L70" i="57" s="1"/>
  <c r="K70" i="57"/>
  <c r="H72" i="57"/>
  <c r="I72" i="57" l="1"/>
  <c r="H73" i="57"/>
  <c r="J71" i="57"/>
  <c r="L71" i="57" s="1"/>
  <c r="K71" i="57"/>
  <c r="J72" i="57" l="1"/>
  <c r="L72" i="57" s="1"/>
  <c r="K72" i="57"/>
  <c r="H74" i="57"/>
  <c r="I73" i="57"/>
  <c r="K73" i="57" l="1"/>
  <c r="J73" i="57"/>
  <c r="L73" i="57" s="1"/>
  <c r="H75" i="57"/>
  <c r="J74" i="57" l="1"/>
  <c r="L74" i="57" s="1"/>
  <c r="K74" i="57"/>
  <c r="H76" i="57"/>
  <c r="J75" i="57" l="1"/>
  <c r="L75" i="57" s="1"/>
  <c r="K75" i="57"/>
  <c r="H77" i="57"/>
  <c r="I77" i="57" l="1"/>
  <c r="H78" i="57"/>
  <c r="J76" i="57"/>
  <c r="L76" i="57" s="1"/>
  <c r="K76" i="57"/>
  <c r="H79" i="57" l="1"/>
  <c r="I78" i="57"/>
  <c r="K77" i="57"/>
  <c r="J77" i="57"/>
  <c r="L77" i="57" s="1"/>
  <c r="K78" i="57" l="1"/>
  <c r="J78" i="57"/>
  <c r="L78" i="57" s="1"/>
  <c r="H80" i="57"/>
  <c r="J79" i="57" l="1"/>
  <c r="L79" i="57" s="1"/>
  <c r="K79" i="57"/>
  <c r="H81" i="57"/>
  <c r="J80" i="57" l="1"/>
  <c r="L80" i="57" s="1"/>
  <c r="K80" i="57"/>
  <c r="H82" i="57"/>
  <c r="I82" i="57" l="1"/>
  <c r="H83" i="57"/>
  <c r="K81" i="57"/>
  <c r="J81" i="57"/>
  <c r="L81" i="57" s="1"/>
  <c r="H84" i="57" l="1"/>
  <c r="I83" i="57"/>
  <c r="J82" i="57"/>
  <c r="L82" i="57" s="1"/>
  <c r="K82" i="57"/>
  <c r="J83" i="57" l="1"/>
  <c r="L83" i="57" s="1"/>
  <c r="K83" i="57"/>
  <c r="H85" i="57"/>
  <c r="K84" i="57" l="1"/>
  <c r="J84" i="57"/>
  <c r="L84" i="57" s="1"/>
  <c r="H86" i="57"/>
  <c r="K85" i="57" l="1"/>
  <c r="J85" i="57"/>
  <c r="L85" i="57" s="1"/>
  <c r="H87" i="57"/>
  <c r="I87" i="57" l="1"/>
  <c r="H88" i="57"/>
  <c r="J86" i="57"/>
  <c r="L86" i="57" s="1"/>
  <c r="K86" i="57"/>
  <c r="H89" i="57" l="1"/>
  <c r="I88" i="57"/>
  <c r="J87" i="57"/>
  <c r="L87" i="57" s="1"/>
  <c r="K87" i="57"/>
  <c r="J88" i="57" l="1"/>
  <c r="L88" i="57" s="1"/>
  <c r="K88" i="57"/>
  <c r="H90" i="57"/>
  <c r="K89" i="57" l="1"/>
  <c r="J89" i="57"/>
  <c r="L89" i="57" s="1"/>
  <c r="H91" i="57"/>
  <c r="H92" i="57" l="1"/>
  <c r="K90" i="57"/>
  <c r="J90" i="57"/>
  <c r="L90" i="57" s="1"/>
  <c r="I92" i="57" l="1"/>
  <c r="H93" i="57"/>
  <c r="J91" i="57"/>
  <c r="L91" i="57" s="1"/>
  <c r="K91" i="57"/>
  <c r="H94" i="57" l="1"/>
  <c r="I93" i="57"/>
  <c r="K92" i="57"/>
  <c r="J92" i="57"/>
  <c r="L92" i="57" s="1"/>
  <c r="K93" i="57" l="1"/>
  <c r="J93" i="57"/>
  <c r="L93" i="57" s="1"/>
  <c r="H95" i="57"/>
  <c r="H96" i="57" l="1"/>
  <c r="J94" i="57"/>
  <c r="L94" i="57" s="1"/>
  <c r="K94" i="57"/>
  <c r="J95" i="57" l="1"/>
  <c r="L95" i="57" s="1"/>
  <c r="K95" i="57"/>
  <c r="H97" i="57"/>
  <c r="I97" i="57" l="1"/>
  <c r="H98" i="57"/>
  <c r="K96" i="57"/>
  <c r="J96" i="57"/>
  <c r="L96" i="57" s="1"/>
  <c r="H99" i="57" l="1"/>
  <c r="I98" i="57"/>
  <c r="K97" i="57"/>
  <c r="J97" i="57"/>
  <c r="L97" i="57" s="1"/>
  <c r="J98" i="57" l="1"/>
  <c r="L98" i="57" s="1"/>
  <c r="K98" i="57"/>
  <c r="H100" i="57"/>
  <c r="I100" i="57" l="1"/>
  <c r="H101" i="57"/>
  <c r="J99" i="57"/>
  <c r="L99" i="57" s="1"/>
  <c r="K99" i="57"/>
  <c r="H102" i="57" l="1"/>
  <c r="I101" i="57"/>
  <c r="K100" i="57"/>
  <c r="J100" i="57"/>
  <c r="L100" i="57" s="1"/>
  <c r="K101" i="57" l="1"/>
  <c r="J101" i="57"/>
  <c r="L101" i="57" s="1"/>
  <c r="H103" i="57"/>
  <c r="K102" i="57" l="1"/>
  <c r="J102" i="57"/>
  <c r="L102" i="57" s="1"/>
  <c r="H104" i="57"/>
  <c r="H105" i="57" l="1"/>
  <c r="J103" i="57"/>
  <c r="L103" i="57" s="1"/>
  <c r="K103" i="57"/>
  <c r="I105" i="57" l="1"/>
  <c r="H106" i="57"/>
  <c r="K104" i="57"/>
  <c r="J104" i="57"/>
  <c r="L104" i="57" s="1"/>
  <c r="H107" i="57" l="1"/>
  <c r="I106" i="57"/>
  <c r="K105" i="57"/>
  <c r="J105" i="57"/>
  <c r="L105" i="57" s="1"/>
  <c r="K106" i="57" l="1"/>
  <c r="J106" i="57"/>
  <c r="L106" i="57" s="1"/>
  <c r="H108" i="57"/>
  <c r="I107" i="57"/>
  <c r="J107" i="57" l="1"/>
  <c r="L107" i="57" s="1"/>
  <c r="K107" i="57"/>
  <c r="H109" i="57"/>
  <c r="I108" i="57"/>
  <c r="H110" i="57" l="1"/>
  <c r="K108" i="57"/>
  <c r="J108" i="57"/>
  <c r="L108" i="57" s="1"/>
  <c r="I110" i="57" l="1"/>
  <c r="H111" i="57"/>
  <c r="K109" i="57"/>
  <c r="J109" i="57"/>
  <c r="L109" i="57" s="1"/>
  <c r="H112" i="57" l="1"/>
  <c r="I111" i="57"/>
  <c r="K110" i="57"/>
  <c r="J110" i="57"/>
  <c r="L110" i="57" s="1"/>
  <c r="J111" i="57" l="1"/>
  <c r="L111" i="57" s="1"/>
  <c r="K111" i="57"/>
  <c r="H113" i="57"/>
  <c r="I112" i="57"/>
  <c r="J112" i="57" l="1"/>
  <c r="L112" i="57" s="1"/>
  <c r="K112" i="57"/>
  <c r="H114" i="57"/>
  <c r="I113" i="57"/>
  <c r="I114" i="57" l="1"/>
  <c r="H115" i="57"/>
  <c r="K113" i="57"/>
  <c r="J113" i="57"/>
  <c r="L113" i="57" s="1"/>
  <c r="I115" i="57" l="1"/>
  <c r="H116" i="57"/>
  <c r="K114" i="57"/>
  <c r="J114" i="57"/>
  <c r="L114" i="57" s="1"/>
  <c r="J115" i="57" l="1"/>
  <c r="L115" i="57" s="1"/>
  <c r="K115" i="57"/>
  <c r="H117" i="57"/>
  <c r="I116" i="57"/>
  <c r="H118" i="57" l="1"/>
  <c r="I117" i="57"/>
  <c r="K116" i="57"/>
  <c r="J116" i="57"/>
  <c r="L116" i="57" s="1"/>
  <c r="J117" i="57" l="1"/>
  <c r="L117" i="57" s="1"/>
  <c r="K117" i="57"/>
  <c r="H119" i="57"/>
  <c r="I118" i="57"/>
  <c r="J118" i="57" l="1"/>
  <c r="L118" i="57" s="1"/>
  <c r="K118" i="57"/>
  <c r="I119" i="57"/>
  <c r="H120" i="57"/>
  <c r="I120" i="57" l="1"/>
  <c r="H121" i="57"/>
  <c r="K119" i="57"/>
  <c r="J119" i="57"/>
  <c r="L119" i="57" s="1"/>
  <c r="H122" i="57" l="1"/>
  <c r="I121" i="57"/>
  <c r="J120" i="57"/>
  <c r="L120" i="57" s="1"/>
  <c r="K120" i="57"/>
  <c r="J121" i="57" l="1"/>
  <c r="L121" i="57" s="1"/>
  <c r="K121" i="57"/>
  <c r="H123" i="57"/>
  <c r="I122" i="57"/>
  <c r="K122" i="57" l="1"/>
  <c r="J122" i="57"/>
  <c r="L122" i="57" s="1"/>
  <c r="H124" i="57"/>
  <c r="I123" i="57"/>
  <c r="K123" i="57" l="1"/>
  <c r="J123" i="57"/>
  <c r="L123" i="57" s="1"/>
  <c r="I124" i="57"/>
  <c r="H125" i="57"/>
  <c r="I125" i="57" l="1"/>
  <c r="H126" i="57"/>
  <c r="J124" i="57"/>
  <c r="L124" i="57" s="1"/>
  <c r="K124" i="57"/>
  <c r="H127" i="57" l="1"/>
  <c r="I126" i="57"/>
  <c r="J125" i="57"/>
  <c r="L125" i="57" s="1"/>
  <c r="K125" i="57"/>
  <c r="J126" i="57" l="1"/>
  <c r="L126" i="57" s="1"/>
  <c r="K126" i="57"/>
  <c r="H128" i="57"/>
  <c r="I127" i="57"/>
  <c r="K127" i="57" l="1"/>
  <c r="J127" i="57"/>
  <c r="L127" i="57" s="1"/>
  <c r="H129" i="57"/>
  <c r="I128" i="57"/>
  <c r="K128" i="57" l="1"/>
  <c r="J128" i="57"/>
  <c r="L128" i="57" s="1"/>
  <c r="I129" i="57"/>
  <c r="H130" i="57"/>
  <c r="I130" i="57" l="1"/>
  <c r="H131" i="57"/>
  <c r="J129" i="57"/>
  <c r="L129" i="57" s="1"/>
  <c r="K129" i="57"/>
  <c r="H132" i="57" l="1"/>
  <c r="I131" i="57"/>
  <c r="K130" i="57"/>
  <c r="J130" i="57"/>
  <c r="L130" i="57" s="1"/>
  <c r="K131" i="57" l="1"/>
  <c r="J131" i="57"/>
  <c r="L131" i="57" s="1"/>
  <c r="H133" i="57"/>
  <c r="I132" i="57"/>
  <c r="J132" i="57" l="1"/>
  <c r="L132" i="57" s="1"/>
  <c r="K132" i="57"/>
  <c r="I133" i="57"/>
  <c r="H134" i="57"/>
  <c r="I134" i="57" l="1"/>
  <c r="H135" i="57"/>
  <c r="K133" i="57"/>
  <c r="J133" i="57"/>
  <c r="L133" i="57" s="1"/>
  <c r="H136" i="57" l="1"/>
  <c r="I135" i="57"/>
  <c r="J134" i="57"/>
  <c r="L134" i="57" s="1"/>
  <c r="K134" i="57"/>
  <c r="K135" i="57" l="1"/>
  <c r="J135" i="57"/>
  <c r="L135" i="57" s="1"/>
  <c r="H137" i="57"/>
  <c r="I136" i="57"/>
  <c r="J136" i="57" l="1"/>
  <c r="L136" i="57" s="1"/>
  <c r="K136" i="57"/>
  <c r="H138" i="57"/>
  <c r="I137" i="57"/>
  <c r="J137" i="57" l="1"/>
  <c r="L137" i="57" s="1"/>
  <c r="K137" i="57"/>
  <c r="I138" i="57"/>
  <c r="H139" i="57"/>
  <c r="I139" i="57" l="1"/>
  <c r="H140" i="57"/>
  <c r="J138" i="57"/>
  <c r="L138" i="57" s="1"/>
  <c r="K138" i="57"/>
  <c r="H141" i="57" l="1"/>
  <c r="I140" i="57"/>
  <c r="K139" i="57"/>
  <c r="J139" i="57"/>
  <c r="L139" i="57" s="1"/>
  <c r="K140" i="57" l="1"/>
  <c r="J140" i="57"/>
  <c r="L140" i="57" s="1"/>
  <c r="H142" i="57"/>
  <c r="I141" i="57"/>
  <c r="J141" i="57" l="1"/>
  <c r="L141" i="57" s="1"/>
  <c r="K141" i="57"/>
  <c r="H143" i="57"/>
  <c r="I142" i="57"/>
  <c r="K142" i="57" l="1"/>
  <c r="J142" i="57"/>
  <c r="L142" i="57" s="1"/>
  <c r="I143" i="57"/>
  <c r="H144" i="57"/>
  <c r="I144" i="57" l="1"/>
  <c r="H145" i="57"/>
  <c r="K143" i="57"/>
  <c r="J143" i="57"/>
  <c r="L143" i="57" s="1"/>
  <c r="H146" i="57" l="1"/>
  <c r="I145" i="57"/>
  <c r="J144" i="57"/>
  <c r="L144" i="57" s="1"/>
  <c r="K144" i="57"/>
  <c r="J145" i="57" l="1"/>
  <c r="L145" i="57" s="1"/>
  <c r="K145" i="57"/>
  <c r="H147" i="57"/>
  <c r="I146" i="57"/>
  <c r="J146" i="57" l="1"/>
  <c r="L146" i="57" s="1"/>
  <c r="K146" i="57"/>
  <c r="H148" i="57"/>
  <c r="I147" i="57"/>
  <c r="K147" i="57" l="1"/>
  <c r="J147" i="57"/>
  <c r="L147" i="57" s="1"/>
  <c r="I148" i="57"/>
  <c r="H149" i="57"/>
  <c r="I149" i="57" l="1"/>
  <c r="H150" i="57"/>
  <c r="J148" i="57"/>
  <c r="L148" i="57" s="1"/>
  <c r="K148" i="57"/>
  <c r="H151" i="57" l="1"/>
  <c r="I150" i="57"/>
  <c r="J149" i="57"/>
  <c r="L149" i="57" s="1"/>
  <c r="K149" i="57"/>
  <c r="J150" i="57" l="1"/>
  <c r="L150" i="57" s="1"/>
  <c r="K150" i="57"/>
  <c r="H152" i="57"/>
  <c r="I151" i="57"/>
  <c r="K151" i="57" l="1"/>
  <c r="J151" i="57"/>
  <c r="L151" i="57" s="1"/>
  <c r="H153" i="57"/>
  <c r="I152" i="57"/>
  <c r="K152" i="57" l="1"/>
  <c r="J152" i="57"/>
  <c r="L152" i="57" s="1"/>
  <c r="I153" i="57"/>
  <c r="H154" i="57"/>
  <c r="I154" i="57" l="1"/>
  <c r="H155" i="57"/>
  <c r="J153" i="57"/>
  <c r="L153" i="57" s="1"/>
  <c r="K153" i="57"/>
  <c r="H156" i="57" l="1"/>
  <c r="I155" i="57"/>
  <c r="K154" i="57"/>
  <c r="J154" i="57"/>
  <c r="L154" i="57" s="1"/>
  <c r="K155" i="57" l="1"/>
  <c r="J155" i="57"/>
  <c r="L155" i="57" s="1"/>
  <c r="I156" i="57"/>
  <c r="H157" i="57"/>
  <c r="I157" i="57" l="1"/>
  <c r="H158" i="57"/>
  <c r="J156" i="57"/>
  <c r="L156" i="57" s="1"/>
  <c r="K156" i="57"/>
  <c r="I158" i="57" l="1"/>
  <c r="H159" i="57"/>
  <c r="I159" i="57" s="1"/>
  <c r="J157" i="57"/>
  <c r="L157" i="57" s="1"/>
  <c r="K157" i="57"/>
  <c r="K159" i="57" l="1"/>
  <c r="J159" i="57"/>
  <c r="I160" i="57"/>
  <c r="J158" i="57"/>
  <c r="L158" i="57" s="1"/>
  <c r="K158" i="57"/>
  <c r="L159" i="57" l="1"/>
  <c r="J160" i="57"/>
  <c r="K160" i="57"/>
</calcChain>
</file>

<file path=xl/sharedStrings.xml><?xml version="1.0" encoding="utf-8"?>
<sst xmlns="http://schemas.openxmlformats.org/spreadsheetml/2006/main" count="705" uniqueCount="47">
  <si>
    <t>Flat No.</t>
  </si>
  <si>
    <t>Sr. No.</t>
  </si>
  <si>
    <t xml:space="preserve">Built up Area in 
Sq. ft. 
</t>
  </si>
  <si>
    <t>Sr.</t>
  </si>
  <si>
    <t>Total Flats</t>
  </si>
  <si>
    <t>CA</t>
  </si>
  <si>
    <t>BUA</t>
  </si>
  <si>
    <t>Value</t>
  </si>
  <si>
    <t xml:space="preserve">RV </t>
  </si>
  <si>
    <t>Wing</t>
  </si>
  <si>
    <t>2 BHK</t>
  </si>
  <si>
    <t>Sale/Rehab</t>
  </si>
  <si>
    <t>Rehab</t>
  </si>
  <si>
    <t>Sale</t>
  </si>
  <si>
    <t>Sale Flat</t>
  </si>
  <si>
    <t>Rehab Flat</t>
  </si>
  <si>
    <t>Total</t>
  </si>
  <si>
    <t>Flat No</t>
  </si>
  <si>
    <t>CA Area in Sq.M.</t>
  </si>
  <si>
    <t>CAArea in Sq.Ft.</t>
  </si>
  <si>
    <t>BUA Sq. M.</t>
  </si>
  <si>
    <t>BUA Sq. Ft.</t>
  </si>
  <si>
    <t>Amount</t>
  </si>
  <si>
    <t>Stamp Duty</t>
  </si>
  <si>
    <t>Registration Fee</t>
  </si>
  <si>
    <t>Total Amount</t>
  </si>
  <si>
    <t>Final Rate</t>
  </si>
  <si>
    <t>Average</t>
  </si>
  <si>
    <t>Rate CA</t>
  </si>
  <si>
    <t>Rate BUA</t>
  </si>
  <si>
    <t>nearby</t>
  </si>
  <si>
    <t xml:space="preserve">DV </t>
  </si>
  <si>
    <t>3 BHK</t>
  </si>
  <si>
    <t>C602</t>
  </si>
  <si>
    <t>Comp. As per Builder</t>
  </si>
  <si>
    <t xml:space="preserve"> (As Per Builder) Floor No.</t>
  </si>
  <si>
    <t xml:space="preserve"> (As Per Plan) Floor No.</t>
  </si>
  <si>
    <t xml:space="preserve"> Carpet Area in 
Sq. ft.                      
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</si>
  <si>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</si>
  <si>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</si>
  <si>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</si>
  <si>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Distress Sale Value in </t>
    </r>
    <r>
      <rPr>
        <b/>
        <sz val="7"/>
        <color theme="1"/>
        <rFont val="Rupee Foradian"/>
        <family val="2"/>
      </rPr>
      <t>`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</si>
  <si>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</si>
  <si>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</si>
  <si>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Comp. </t>
  </si>
  <si>
    <t xml:space="preserve">                                              2 BHK  - 95                                                                                               3 BHK - 03</t>
  </si>
  <si>
    <t xml:space="preserve">                                                                                                2 BHK - 60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</si>
</sst>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FF0000"/>
      <name val="Arial Narrow"/>
      <family val="2"/>
    </font>
    <font>
      <b/>
      <sz val="9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 Narrow"/>
      <family val="2"/>
    </font>
    <font>
      <sz val="8"/>
      <color rgb="FF000000"/>
      <name val="Arial"/>
      <family val="2"/>
    </font>
    <font>
      <b/>
      <sz val="24"/>
      <color rgb="FF00468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6.5"/>
      <color theme="1"/>
      <name val="Arial Narrow"/>
      <family val="2"/>
    </font>
    <font>
      <b/>
      <sz val="7"/>
      <color theme="1"/>
      <name val="Rupee Foradian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0" applyFont="1"/>
    <xf numFmtId="1" fontId="0" fillId="0" borderId="0" xfId="0" applyNumberFormat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9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4" fillId="0" borderId="0" xfId="0" applyFont="1"/>
    <xf numFmtId="0" fontId="7" fillId="0" borderId="0" xfId="0" applyFont="1"/>
    <xf numFmtId="0" fontId="15" fillId="0" borderId="0" xfId="0" applyFont="1"/>
    <xf numFmtId="1" fontId="5" fillId="0" borderId="0" xfId="0" applyNumberFormat="1" applyFont="1"/>
    <xf numFmtId="0" fontId="13" fillId="0" borderId="0" xfId="0" applyFont="1"/>
    <xf numFmtId="1" fontId="0" fillId="0" borderId="0" xfId="0" applyNumberFormat="1"/>
    <xf numFmtId="0" fontId="19" fillId="4" borderId="8" xfId="0" applyFont="1" applyFill="1" applyBorder="1" applyAlignment="1">
      <alignment horizontal="center" vertical="top" wrapText="1"/>
    </xf>
    <xf numFmtId="0" fontId="19" fillId="4" borderId="8" xfId="0" applyFont="1" applyFill="1" applyBorder="1" applyAlignment="1">
      <alignment vertical="top" wrapText="1"/>
    </xf>
    <xf numFmtId="0" fontId="17" fillId="0" borderId="0" xfId="0" applyFont="1"/>
    <xf numFmtId="0" fontId="20" fillId="0" borderId="0" xfId="0" applyFont="1"/>
    <xf numFmtId="0" fontId="21" fillId="3" borderId="8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horizontal="center" vertical="top" wrapText="1"/>
    </xf>
    <xf numFmtId="9" fontId="0" fillId="0" borderId="0" xfId="0" applyNumberFormat="1"/>
    <xf numFmtId="0" fontId="14" fillId="0" borderId="0" xfId="0" applyFont="1" applyAlignment="1">
      <alignment horizontal="center"/>
    </xf>
    <xf numFmtId="1" fontId="14" fillId="0" borderId="0" xfId="0" applyNumberFormat="1" applyFont="1"/>
    <xf numFmtId="0" fontId="23" fillId="0" borderId="0" xfId="0" applyFont="1"/>
    <xf numFmtId="0" fontId="24" fillId="2" borderId="0" xfId="0" applyFont="1" applyFill="1"/>
    <xf numFmtId="1" fontId="18" fillId="0" borderId="9" xfId="0" applyNumberFormat="1" applyFont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 wrapText="1"/>
    </xf>
    <xf numFmtId="164" fontId="18" fillId="0" borderId="9" xfId="0" applyNumberFormat="1" applyFont="1" applyBorder="1" applyAlignment="1">
      <alignment horizontal="center" vertical="center" wrapText="1"/>
    </xf>
    <xf numFmtId="164" fontId="18" fillId="0" borderId="9" xfId="1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64" fontId="18" fillId="0" borderId="9" xfId="1" applyNumberFormat="1" applyFont="1" applyBorder="1" applyAlignment="1">
      <alignment horizontal="center" vertical="center" wrapText="1"/>
    </xf>
    <xf numFmtId="164" fontId="18" fillId="0" borderId="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3" fontId="7" fillId="0" borderId="12" xfId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18" fillId="0" borderId="14" xfId="0" applyNumberFormat="1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164" fontId="18" fillId="0" borderId="16" xfId="0" applyNumberFormat="1" applyFont="1" applyBorder="1"/>
    <xf numFmtId="0" fontId="2" fillId="0" borderId="0" xfId="0" applyFont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164" fontId="15" fillId="0" borderId="11" xfId="1" applyNumberFormat="1" applyFont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/>
    </xf>
    <xf numFmtId="164" fontId="15" fillId="0" borderId="11" xfId="1" applyNumberFormat="1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6" fillId="0" borderId="0" xfId="1" applyFont="1" applyFill="1"/>
    <xf numFmtId="43" fontId="6" fillId="0" borderId="0" xfId="0" applyNumberFormat="1" applyFont="1"/>
    <xf numFmtId="43" fontId="0" fillId="0" borderId="0" xfId="1" applyFont="1" applyFill="1"/>
    <xf numFmtId="43" fontId="7" fillId="2" borderId="1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/>
    </xf>
    <xf numFmtId="164" fontId="29" fillId="0" borderId="1" xfId="1" applyNumberFormat="1" applyFont="1" applyFill="1" applyBorder="1"/>
    <xf numFmtId="164" fontId="29" fillId="0" borderId="1" xfId="1" applyNumberFormat="1" applyFont="1" applyFill="1" applyBorder="1" applyAlignment="1">
      <alignment horizontal="center"/>
    </xf>
    <xf numFmtId="1" fontId="29" fillId="0" borderId="1" xfId="2" applyNumberFormat="1" applyFont="1" applyBorder="1" applyAlignment="1">
      <alignment horizontal="center" vertical="top" wrapText="1"/>
    </xf>
    <xf numFmtId="1" fontId="29" fillId="0" borderId="7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29" fillId="0" borderId="7" xfId="0" applyNumberFormat="1" applyFont="1" applyBorder="1"/>
    <xf numFmtId="164" fontId="16" fillId="0" borderId="7" xfId="1" applyNumberFormat="1" applyFont="1" applyFill="1" applyBorder="1"/>
    <xf numFmtId="164" fontId="16" fillId="0" borderId="7" xfId="0" applyNumberFormat="1" applyFont="1" applyBorder="1"/>
    <xf numFmtId="164" fontId="16" fillId="0" borderId="7" xfId="1" applyNumberFormat="1" applyFont="1" applyFill="1" applyBorder="1" applyAlignment="1">
      <alignment horizontal="center"/>
    </xf>
    <xf numFmtId="0" fontId="29" fillId="0" borderId="0" xfId="0" applyFont="1"/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" fontId="18" fillId="0" borderId="0" xfId="0" applyNumberFormat="1" applyFont="1"/>
    <xf numFmtId="0" fontId="30" fillId="0" borderId="7" xfId="0" applyFont="1" applyBorder="1" applyAlignment="1">
      <alignment horizontal="center" vertical="center" wrapText="1"/>
    </xf>
    <xf numFmtId="43" fontId="0" fillId="0" borderId="0" xfId="0" applyNumberFormat="1"/>
  </cellXfs>
  <cellStyles count="5">
    <cellStyle name="Comma" xfId="1" builtinId="3"/>
    <cellStyle name="Comma 2" xfId="3" xr:uid="{00000000-0005-0000-0000-000001000000}"/>
    <cellStyle name="Normal" xfId="0" builtinId="0"/>
    <cellStyle name="Normal 11" xfId="4" xr:uid="{4EEF4ADE-9D1F-41CD-A103-70F612662E6C}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147</xdr:row>
      <xdr:rowOff>0</xdr:rowOff>
    </xdr:from>
    <xdr:to>
      <xdr:col>5</xdr:col>
      <xdr:colOff>226073</xdr:colOff>
      <xdr:row>180</xdr:row>
      <xdr:rowOff>39191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C85732-57D9-5635-08B6-07E6EEBA5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914" y="24824121"/>
          <a:ext cx="3077004" cy="5458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1"/>
  <sheetViews>
    <sheetView tabSelected="1" zoomScale="190" zoomScaleNormal="190" workbookViewId="0">
      <selection activeCell="G6" sqref="G6"/>
    </sheetView>
  </sheetViews>
  <sheetFormatPr defaultRowHeight="16.5" x14ac:dyDescent="0.3"/>
  <cols>
    <col min="1" max="1" width="5" style="99" customWidth="1"/>
    <col min="2" max="2" width="4.85546875" style="99" customWidth="1"/>
    <col min="3" max="3" width="4.7109375" style="99" customWidth="1"/>
    <col min="4" max="4" width="4.28515625" style="99" customWidth="1"/>
    <col min="5" max="6" width="6.28515625" style="100" customWidth="1"/>
    <col min="7" max="7" width="7.140625" style="17" customWidth="1"/>
    <col min="8" max="8" width="6.7109375" style="17" customWidth="1"/>
    <col min="9" max="9" width="11" style="17" customWidth="1"/>
    <col min="10" max="11" width="10.7109375" style="17" customWidth="1"/>
    <col min="12" max="12" width="6.28515625" style="17" customWidth="1"/>
    <col min="13" max="13" width="9.5703125" style="17" customWidth="1"/>
    <col min="14" max="14" width="8" style="17" customWidth="1"/>
    <col min="15" max="15" width="15" style="18" customWidth="1"/>
    <col min="16" max="16384" width="9.140625" style="17"/>
  </cols>
  <sheetData>
    <row r="1" spans="1:15" ht="60.75" customHeight="1" x14ac:dyDescent="0.3">
      <c r="A1" s="79" t="s">
        <v>1</v>
      </c>
      <c r="B1" s="80" t="s">
        <v>0</v>
      </c>
      <c r="C1" s="81" t="s">
        <v>35</v>
      </c>
      <c r="D1" s="81" t="s">
        <v>36</v>
      </c>
      <c r="E1" s="81" t="s">
        <v>44</v>
      </c>
      <c r="F1" s="80" t="s">
        <v>37</v>
      </c>
      <c r="G1" s="80" t="s">
        <v>2</v>
      </c>
      <c r="H1" s="80" t="s">
        <v>38</v>
      </c>
      <c r="I1" s="80" t="s">
        <v>39</v>
      </c>
      <c r="J1" s="80" t="s">
        <v>40</v>
      </c>
      <c r="K1" s="82" t="s">
        <v>41</v>
      </c>
      <c r="L1" s="80" t="s">
        <v>42</v>
      </c>
      <c r="M1" s="80" t="s">
        <v>43</v>
      </c>
      <c r="N1" s="80" t="s">
        <v>11</v>
      </c>
    </row>
    <row r="2" spans="1:15" s="20" customFormat="1" ht="13.5" x14ac:dyDescent="0.25">
      <c r="A2" s="83">
        <v>1</v>
      </c>
      <c r="B2" s="84">
        <v>101</v>
      </c>
      <c r="C2" s="84">
        <v>1</v>
      </c>
      <c r="D2" s="84">
        <v>2</v>
      </c>
      <c r="E2" s="102" t="s">
        <v>10</v>
      </c>
      <c r="F2" s="85">
        <v>695</v>
      </c>
      <c r="G2" s="85">
        <f>F2*1.1</f>
        <v>764.50000000000011</v>
      </c>
      <c r="H2" s="85">
        <v>27000</v>
      </c>
      <c r="I2" s="86">
        <f>F2*H2</f>
        <v>18765000</v>
      </c>
      <c r="J2" s="87">
        <f>ROUND(I2*1.15,0)</f>
        <v>21579750</v>
      </c>
      <c r="K2" s="87">
        <f>I2*0.8</f>
        <v>15012000</v>
      </c>
      <c r="L2" s="88">
        <f>MROUND((J2*0.03/12),500)</f>
        <v>54000</v>
      </c>
      <c r="M2" s="87">
        <f>G2*3000</f>
        <v>2293500.0000000005</v>
      </c>
      <c r="N2" s="83" t="s">
        <v>13</v>
      </c>
      <c r="O2" s="19"/>
    </row>
    <row r="3" spans="1:15" s="20" customFormat="1" ht="13.5" x14ac:dyDescent="0.25">
      <c r="A3" s="83">
        <v>2</v>
      </c>
      <c r="B3" s="84">
        <v>102</v>
      </c>
      <c r="C3" s="84">
        <v>1</v>
      </c>
      <c r="D3" s="84">
        <v>2</v>
      </c>
      <c r="E3" s="102" t="s">
        <v>10</v>
      </c>
      <c r="F3" s="85">
        <v>700</v>
      </c>
      <c r="G3" s="85">
        <f t="shared" ref="G3:G66" si="0">F3*1.1</f>
        <v>770.00000000000011</v>
      </c>
      <c r="H3" s="85">
        <f>H2</f>
        <v>27000</v>
      </c>
      <c r="I3" s="86">
        <f t="shared" ref="I3:I66" si="1">F3*H3</f>
        <v>18900000</v>
      </c>
      <c r="J3" s="87">
        <f t="shared" ref="J3:J66" si="2">ROUND(I3*1.15,0)</f>
        <v>21735000</v>
      </c>
      <c r="K3" s="87">
        <f t="shared" ref="K3:K66" si="3">I3*0.8</f>
        <v>15120000</v>
      </c>
      <c r="L3" s="88">
        <f t="shared" ref="L3:L66" si="4">MROUND((J3*0.03/12),500)</f>
        <v>54500</v>
      </c>
      <c r="M3" s="87">
        <f t="shared" ref="M3:M66" si="5">G3*3000</f>
        <v>2310000.0000000005</v>
      </c>
      <c r="N3" s="83" t="s">
        <v>13</v>
      </c>
      <c r="O3" s="19"/>
    </row>
    <row r="4" spans="1:15" s="20" customFormat="1" ht="13.5" x14ac:dyDescent="0.25">
      <c r="A4" s="83">
        <v>3</v>
      </c>
      <c r="B4" s="84">
        <v>103</v>
      </c>
      <c r="C4" s="84">
        <v>1</v>
      </c>
      <c r="D4" s="84">
        <v>2</v>
      </c>
      <c r="E4" s="102" t="s">
        <v>10</v>
      </c>
      <c r="F4" s="85">
        <v>525</v>
      </c>
      <c r="G4" s="85">
        <f t="shared" si="0"/>
        <v>577.5</v>
      </c>
      <c r="H4" s="85">
        <f>H3</f>
        <v>27000</v>
      </c>
      <c r="I4" s="86">
        <v>0</v>
      </c>
      <c r="J4" s="87">
        <f t="shared" si="2"/>
        <v>0</v>
      </c>
      <c r="K4" s="87">
        <f t="shared" si="3"/>
        <v>0</v>
      </c>
      <c r="L4" s="88">
        <f t="shared" si="4"/>
        <v>0</v>
      </c>
      <c r="M4" s="87">
        <f t="shared" si="5"/>
        <v>1732500</v>
      </c>
      <c r="N4" s="83" t="s">
        <v>12</v>
      </c>
      <c r="O4" s="19"/>
    </row>
    <row r="5" spans="1:15" s="20" customFormat="1" ht="13.5" x14ac:dyDescent="0.25">
      <c r="A5" s="83">
        <v>4</v>
      </c>
      <c r="B5" s="84">
        <v>104</v>
      </c>
      <c r="C5" s="84">
        <v>1</v>
      </c>
      <c r="D5" s="84">
        <v>2</v>
      </c>
      <c r="E5" s="102" t="s">
        <v>10</v>
      </c>
      <c r="F5" s="85">
        <v>525</v>
      </c>
      <c r="G5" s="85">
        <f t="shared" si="0"/>
        <v>577.5</v>
      </c>
      <c r="H5" s="85">
        <f>H4</f>
        <v>27000</v>
      </c>
      <c r="I5" s="86">
        <v>0</v>
      </c>
      <c r="J5" s="87">
        <f t="shared" si="2"/>
        <v>0</v>
      </c>
      <c r="K5" s="87">
        <f t="shared" si="3"/>
        <v>0</v>
      </c>
      <c r="L5" s="88">
        <f t="shared" si="4"/>
        <v>0</v>
      </c>
      <c r="M5" s="87">
        <f t="shared" si="5"/>
        <v>1732500</v>
      </c>
      <c r="N5" s="83" t="s">
        <v>12</v>
      </c>
      <c r="O5" s="19"/>
    </row>
    <row r="6" spans="1:15" s="20" customFormat="1" ht="13.5" x14ac:dyDescent="0.25">
      <c r="A6" s="83">
        <v>5</v>
      </c>
      <c r="B6" s="84">
        <v>201</v>
      </c>
      <c r="C6" s="84">
        <v>2</v>
      </c>
      <c r="D6" s="84">
        <v>3</v>
      </c>
      <c r="E6" s="102" t="s">
        <v>10</v>
      </c>
      <c r="F6" s="85">
        <v>695</v>
      </c>
      <c r="G6" s="85">
        <f t="shared" si="0"/>
        <v>764.50000000000011</v>
      </c>
      <c r="H6" s="85">
        <f>H5+80</f>
        <v>27080</v>
      </c>
      <c r="I6" s="86">
        <f t="shared" si="1"/>
        <v>18820600</v>
      </c>
      <c r="J6" s="87">
        <f t="shared" si="2"/>
        <v>21643690</v>
      </c>
      <c r="K6" s="87">
        <f t="shared" si="3"/>
        <v>15056480</v>
      </c>
      <c r="L6" s="88">
        <f t="shared" si="4"/>
        <v>54000</v>
      </c>
      <c r="M6" s="87">
        <f t="shared" si="5"/>
        <v>2293500.0000000005</v>
      </c>
      <c r="N6" s="83" t="s">
        <v>13</v>
      </c>
      <c r="O6" s="19">
        <f>I6/G6</f>
        <v>24618.181818181816</v>
      </c>
    </row>
    <row r="7" spans="1:15" s="20" customFormat="1" ht="13.5" x14ac:dyDescent="0.25">
      <c r="A7" s="83">
        <v>6</v>
      </c>
      <c r="B7" s="84">
        <v>202</v>
      </c>
      <c r="C7" s="84">
        <v>2</v>
      </c>
      <c r="D7" s="84">
        <v>3</v>
      </c>
      <c r="E7" s="102" t="s">
        <v>10</v>
      </c>
      <c r="F7" s="85">
        <v>700</v>
      </c>
      <c r="G7" s="85">
        <f t="shared" si="0"/>
        <v>770.00000000000011</v>
      </c>
      <c r="H7" s="85">
        <f>H6</f>
        <v>27080</v>
      </c>
      <c r="I7" s="86">
        <f t="shared" si="1"/>
        <v>18956000</v>
      </c>
      <c r="J7" s="87">
        <f t="shared" si="2"/>
        <v>21799400</v>
      </c>
      <c r="K7" s="87">
        <f t="shared" si="3"/>
        <v>15164800</v>
      </c>
      <c r="L7" s="88">
        <f t="shared" si="4"/>
        <v>54500</v>
      </c>
      <c r="M7" s="87">
        <f t="shared" si="5"/>
        <v>2310000.0000000005</v>
      </c>
      <c r="N7" s="83" t="s">
        <v>13</v>
      </c>
      <c r="O7" s="19"/>
    </row>
    <row r="8" spans="1:15" s="20" customFormat="1" ht="13.5" x14ac:dyDescent="0.25">
      <c r="A8" s="83">
        <v>7</v>
      </c>
      <c r="B8" s="84">
        <v>203</v>
      </c>
      <c r="C8" s="84">
        <v>2</v>
      </c>
      <c r="D8" s="84">
        <v>3</v>
      </c>
      <c r="E8" s="102" t="s">
        <v>10</v>
      </c>
      <c r="F8" s="85">
        <v>525</v>
      </c>
      <c r="G8" s="85">
        <f t="shared" si="0"/>
        <v>577.5</v>
      </c>
      <c r="H8" s="85">
        <f>H7</f>
        <v>27080</v>
      </c>
      <c r="I8" s="86">
        <v>0</v>
      </c>
      <c r="J8" s="87">
        <f t="shared" si="2"/>
        <v>0</v>
      </c>
      <c r="K8" s="87">
        <f t="shared" si="3"/>
        <v>0</v>
      </c>
      <c r="L8" s="88">
        <f t="shared" si="4"/>
        <v>0</v>
      </c>
      <c r="M8" s="87">
        <f t="shared" si="5"/>
        <v>1732500</v>
      </c>
      <c r="N8" s="83" t="s">
        <v>12</v>
      </c>
      <c r="O8" s="19"/>
    </row>
    <row r="9" spans="1:15" s="20" customFormat="1" ht="13.5" x14ac:dyDescent="0.25">
      <c r="A9" s="83">
        <v>8</v>
      </c>
      <c r="B9" s="84">
        <v>204</v>
      </c>
      <c r="C9" s="84">
        <v>2</v>
      </c>
      <c r="D9" s="84">
        <v>3</v>
      </c>
      <c r="E9" s="102" t="s">
        <v>10</v>
      </c>
      <c r="F9" s="85">
        <v>525</v>
      </c>
      <c r="G9" s="85">
        <f t="shared" si="0"/>
        <v>577.5</v>
      </c>
      <c r="H9" s="85">
        <f>H8</f>
        <v>27080</v>
      </c>
      <c r="I9" s="86">
        <v>0</v>
      </c>
      <c r="J9" s="87">
        <f t="shared" si="2"/>
        <v>0</v>
      </c>
      <c r="K9" s="87">
        <f t="shared" si="3"/>
        <v>0</v>
      </c>
      <c r="L9" s="88">
        <f t="shared" si="4"/>
        <v>0</v>
      </c>
      <c r="M9" s="87">
        <f t="shared" si="5"/>
        <v>1732500</v>
      </c>
      <c r="N9" s="83" t="s">
        <v>12</v>
      </c>
      <c r="O9" s="19"/>
    </row>
    <row r="10" spans="1:15" s="20" customFormat="1" ht="13.5" x14ac:dyDescent="0.25">
      <c r="A10" s="83">
        <v>9</v>
      </c>
      <c r="B10" s="84">
        <v>205</v>
      </c>
      <c r="C10" s="84">
        <v>2</v>
      </c>
      <c r="D10" s="84">
        <v>3</v>
      </c>
      <c r="E10" s="102" t="s">
        <v>10</v>
      </c>
      <c r="F10" s="85">
        <v>525</v>
      </c>
      <c r="G10" s="85">
        <f t="shared" si="0"/>
        <v>577.5</v>
      </c>
      <c r="H10" s="85">
        <f>H9</f>
        <v>27080</v>
      </c>
      <c r="I10" s="86">
        <v>0</v>
      </c>
      <c r="J10" s="87">
        <f t="shared" si="2"/>
        <v>0</v>
      </c>
      <c r="K10" s="87">
        <f t="shared" si="3"/>
        <v>0</v>
      </c>
      <c r="L10" s="88">
        <f t="shared" si="4"/>
        <v>0</v>
      </c>
      <c r="M10" s="87">
        <f t="shared" si="5"/>
        <v>1732500</v>
      </c>
      <c r="N10" s="83" t="s">
        <v>12</v>
      </c>
      <c r="O10" s="19"/>
    </row>
    <row r="11" spans="1:15" s="20" customFormat="1" ht="13.5" x14ac:dyDescent="0.25">
      <c r="A11" s="83">
        <v>10</v>
      </c>
      <c r="B11" s="84">
        <v>301</v>
      </c>
      <c r="C11" s="84">
        <v>3</v>
      </c>
      <c r="D11" s="84">
        <v>4</v>
      </c>
      <c r="E11" s="102" t="s">
        <v>10</v>
      </c>
      <c r="F11" s="85">
        <v>695</v>
      </c>
      <c r="G11" s="85">
        <f t="shared" si="0"/>
        <v>764.50000000000011</v>
      </c>
      <c r="H11" s="85">
        <f>H10+80</f>
        <v>27160</v>
      </c>
      <c r="I11" s="86">
        <f t="shared" si="1"/>
        <v>18876200</v>
      </c>
      <c r="J11" s="87">
        <f t="shared" si="2"/>
        <v>21707630</v>
      </c>
      <c r="K11" s="87">
        <f t="shared" si="3"/>
        <v>15100960</v>
      </c>
      <c r="L11" s="88">
        <f t="shared" si="4"/>
        <v>54500</v>
      </c>
      <c r="M11" s="87">
        <f t="shared" si="5"/>
        <v>2293500.0000000005</v>
      </c>
      <c r="N11" s="83" t="s">
        <v>13</v>
      </c>
      <c r="O11" s="19"/>
    </row>
    <row r="12" spans="1:15" s="20" customFormat="1" ht="13.5" x14ac:dyDescent="0.25">
      <c r="A12" s="83">
        <v>11</v>
      </c>
      <c r="B12" s="84">
        <v>302</v>
      </c>
      <c r="C12" s="84">
        <v>3</v>
      </c>
      <c r="D12" s="84">
        <v>4</v>
      </c>
      <c r="E12" s="102" t="s">
        <v>10</v>
      </c>
      <c r="F12" s="85">
        <v>700</v>
      </c>
      <c r="G12" s="85">
        <f t="shared" si="0"/>
        <v>770.00000000000011</v>
      </c>
      <c r="H12" s="85">
        <f>H11</f>
        <v>27160</v>
      </c>
      <c r="I12" s="86">
        <f t="shared" si="1"/>
        <v>19012000</v>
      </c>
      <c r="J12" s="87">
        <f t="shared" si="2"/>
        <v>21863800</v>
      </c>
      <c r="K12" s="87">
        <f t="shared" si="3"/>
        <v>15209600</v>
      </c>
      <c r="L12" s="88">
        <f t="shared" si="4"/>
        <v>54500</v>
      </c>
      <c r="M12" s="87">
        <f t="shared" si="5"/>
        <v>2310000.0000000005</v>
      </c>
      <c r="N12" s="83" t="s">
        <v>13</v>
      </c>
      <c r="O12" s="19"/>
    </row>
    <row r="13" spans="1:15" s="20" customFormat="1" ht="13.5" x14ac:dyDescent="0.25">
      <c r="A13" s="83">
        <v>12</v>
      </c>
      <c r="B13" s="84">
        <v>303</v>
      </c>
      <c r="C13" s="84">
        <v>3</v>
      </c>
      <c r="D13" s="84">
        <v>4</v>
      </c>
      <c r="E13" s="102" t="s">
        <v>10</v>
      </c>
      <c r="F13" s="85">
        <v>525</v>
      </c>
      <c r="G13" s="85">
        <f t="shared" si="0"/>
        <v>577.5</v>
      </c>
      <c r="H13" s="85">
        <f>H12</f>
        <v>27160</v>
      </c>
      <c r="I13" s="86">
        <v>0</v>
      </c>
      <c r="J13" s="87">
        <f t="shared" si="2"/>
        <v>0</v>
      </c>
      <c r="K13" s="87">
        <f t="shared" si="3"/>
        <v>0</v>
      </c>
      <c r="L13" s="88">
        <f t="shared" si="4"/>
        <v>0</v>
      </c>
      <c r="M13" s="87">
        <f t="shared" si="5"/>
        <v>1732500</v>
      </c>
      <c r="N13" s="83" t="s">
        <v>12</v>
      </c>
      <c r="O13" s="19"/>
    </row>
    <row r="14" spans="1:15" s="20" customFormat="1" ht="13.5" x14ac:dyDescent="0.25">
      <c r="A14" s="83">
        <v>13</v>
      </c>
      <c r="B14" s="84">
        <v>304</v>
      </c>
      <c r="C14" s="84">
        <v>3</v>
      </c>
      <c r="D14" s="84">
        <v>4</v>
      </c>
      <c r="E14" s="102" t="s">
        <v>10</v>
      </c>
      <c r="F14" s="85">
        <v>525</v>
      </c>
      <c r="G14" s="85">
        <f t="shared" si="0"/>
        <v>577.5</v>
      </c>
      <c r="H14" s="85">
        <f>H13</f>
        <v>27160</v>
      </c>
      <c r="I14" s="86">
        <v>0</v>
      </c>
      <c r="J14" s="87">
        <f t="shared" si="2"/>
        <v>0</v>
      </c>
      <c r="K14" s="87">
        <f t="shared" si="3"/>
        <v>0</v>
      </c>
      <c r="L14" s="88">
        <f t="shared" si="4"/>
        <v>0</v>
      </c>
      <c r="M14" s="87">
        <f t="shared" si="5"/>
        <v>1732500</v>
      </c>
      <c r="N14" s="83" t="s">
        <v>12</v>
      </c>
      <c r="O14" s="19"/>
    </row>
    <row r="15" spans="1:15" s="20" customFormat="1" ht="13.5" x14ac:dyDescent="0.25">
      <c r="A15" s="83">
        <v>14</v>
      </c>
      <c r="B15" s="84">
        <v>305</v>
      </c>
      <c r="C15" s="84">
        <v>3</v>
      </c>
      <c r="D15" s="84">
        <v>4</v>
      </c>
      <c r="E15" s="102" t="s">
        <v>10</v>
      </c>
      <c r="F15" s="85">
        <v>525</v>
      </c>
      <c r="G15" s="85">
        <f t="shared" si="0"/>
        <v>577.5</v>
      </c>
      <c r="H15" s="85">
        <f>H14</f>
        <v>27160</v>
      </c>
      <c r="I15" s="86">
        <v>0</v>
      </c>
      <c r="J15" s="87">
        <f t="shared" si="2"/>
        <v>0</v>
      </c>
      <c r="K15" s="87">
        <f t="shared" si="3"/>
        <v>0</v>
      </c>
      <c r="L15" s="88">
        <f t="shared" si="4"/>
        <v>0</v>
      </c>
      <c r="M15" s="87">
        <f t="shared" si="5"/>
        <v>1732500</v>
      </c>
      <c r="N15" s="83" t="s">
        <v>12</v>
      </c>
      <c r="O15" s="19"/>
    </row>
    <row r="16" spans="1:15" s="20" customFormat="1" ht="13.5" x14ac:dyDescent="0.25">
      <c r="A16" s="83">
        <v>15</v>
      </c>
      <c r="B16" s="84">
        <v>401</v>
      </c>
      <c r="C16" s="84">
        <v>4</v>
      </c>
      <c r="D16" s="84">
        <v>5</v>
      </c>
      <c r="E16" s="102" t="s">
        <v>10</v>
      </c>
      <c r="F16" s="85">
        <v>695</v>
      </c>
      <c r="G16" s="85">
        <f t="shared" si="0"/>
        <v>764.50000000000011</v>
      </c>
      <c r="H16" s="85">
        <f>H15+80</f>
        <v>27240</v>
      </c>
      <c r="I16" s="86">
        <f t="shared" si="1"/>
        <v>18931800</v>
      </c>
      <c r="J16" s="87">
        <f t="shared" si="2"/>
        <v>21771570</v>
      </c>
      <c r="K16" s="87">
        <f t="shared" si="3"/>
        <v>15145440</v>
      </c>
      <c r="L16" s="88">
        <f t="shared" si="4"/>
        <v>54500</v>
      </c>
      <c r="M16" s="87">
        <f t="shared" si="5"/>
        <v>2293500.0000000005</v>
      </c>
      <c r="N16" s="83" t="s">
        <v>13</v>
      </c>
      <c r="O16" s="19"/>
    </row>
    <row r="17" spans="1:15" s="20" customFormat="1" ht="13.5" x14ac:dyDescent="0.25">
      <c r="A17" s="83">
        <v>16</v>
      </c>
      <c r="B17" s="84">
        <v>402</v>
      </c>
      <c r="C17" s="84">
        <v>4</v>
      </c>
      <c r="D17" s="84">
        <v>5</v>
      </c>
      <c r="E17" s="102" t="s">
        <v>10</v>
      </c>
      <c r="F17" s="85">
        <v>700</v>
      </c>
      <c r="G17" s="85">
        <f t="shared" si="0"/>
        <v>770.00000000000011</v>
      </c>
      <c r="H17" s="85">
        <f>H16</f>
        <v>27240</v>
      </c>
      <c r="I17" s="86">
        <f t="shared" si="1"/>
        <v>19068000</v>
      </c>
      <c r="J17" s="87">
        <f t="shared" si="2"/>
        <v>21928200</v>
      </c>
      <c r="K17" s="87">
        <f t="shared" si="3"/>
        <v>15254400</v>
      </c>
      <c r="L17" s="88">
        <f t="shared" si="4"/>
        <v>55000</v>
      </c>
      <c r="M17" s="87">
        <f t="shared" si="5"/>
        <v>2310000.0000000005</v>
      </c>
      <c r="N17" s="83" t="s">
        <v>13</v>
      </c>
      <c r="O17" s="19"/>
    </row>
    <row r="18" spans="1:15" s="20" customFormat="1" ht="13.5" x14ac:dyDescent="0.25">
      <c r="A18" s="83">
        <v>17</v>
      </c>
      <c r="B18" s="84">
        <v>403</v>
      </c>
      <c r="C18" s="84">
        <v>4</v>
      </c>
      <c r="D18" s="84">
        <v>5</v>
      </c>
      <c r="E18" s="102" t="s">
        <v>10</v>
      </c>
      <c r="F18" s="85">
        <v>525</v>
      </c>
      <c r="G18" s="85">
        <f t="shared" si="0"/>
        <v>577.5</v>
      </c>
      <c r="H18" s="85">
        <f>H17</f>
        <v>27240</v>
      </c>
      <c r="I18" s="86">
        <v>0</v>
      </c>
      <c r="J18" s="87">
        <f t="shared" si="2"/>
        <v>0</v>
      </c>
      <c r="K18" s="87">
        <f t="shared" si="3"/>
        <v>0</v>
      </c>
      <c r="L18" s="88">
        <f t="shared" si="4"/>
        <v>0</v>
      </c>
      <c r="M18" s="87">
        <f t="shared" si="5"/>
        <v>1732500</v>
      </c>
      <c r="N18" s="83" t="s">
        <v>12</v>
      </c>
      <c r="O18" s="19"/>
    </row>
    <row r="19" spans="1:15" s="20" customFormat="1" ht="13.5" x14ac:dyDescent="0.25">
      <c r="A19" s="83">
        <v>18</v>
      </c>
      <c r="B19" s="84">
        <v>404</v>
      </c>
      <c r="C19" s="84">
        <v>4</v>
      </c>
      <c r="D19" s="84">
        <v>5</v>
      </c>
      <c r="E19" s="102" t="s">
        <v>10</v>
      </c>
      <c r="F19" s="85">
        <v>525</v>
      </c>
      <c r="G19" s="85">
        <f t="shared" si="0"/>
        <v>577.5</v>
      </c>
      <c r="H19" s="85">
        <f>H18</f>
        <v>27240</v>
      </c>
      <c r="I19" s="86">
        <v>0</v>
      </c>
      <c r="J19" s="87">
        <f t="shared" si="2"/>
        <v>0</v>
      </c>
      <c r="K19" s="87">
        <f t="shared" si="3"/>
        <v>0</v>
      </c>
      <c r="L19" s="88">
        <f t="shared" si="4"/>
        <v>0</v>
      </c>
      <c r="M19" s="87">
        <f t="shared" si="5"/>
        <v>1732500</v>
      </c>
      <c r="N19" s="83" t="s">
        <v>12</v>
      </c>
      <c r="O19" s="19"/>
    </row>
    <row r="20" spans="1:15" s="20" customFormat="1" ht="13.5" x14ac:dyDescent="0.25">
      <c r="A20" s="83">
        <v>19</v>
      </c>
      <c r="B20" s="84">
        <v>405</v>
      </c>
      <c r="C20" s="84">
        <v>4</v>
      </c>
      <c r="D20" s="84">
        <v>5</v>
      </c>
      <c r="E20" s="102" t="s">
        <v>10</v>
      </c>
      <c r="F20" s="85">
        <v>525</v>
      </c>
      <c r="G20" s="85">
        <f t="shared" si="0"/>
        <v>577.5</v>
      </c>
      <c r="H20" s="85">
        <f>H19</f>
        <v>27240</v>
      </c>
      <c r="I20" s="86">
        <v>0</v>
      </c>
      <c r="J20" s="87">
        <f t="shared" si="2"/>
        <v>0</v>
      </c>
      <c r="K20" s="87">
        <f t="shared" si="3"/>
        <v>0</v>
      </c>
      <c r="L20" s="88">
        <f t="shared" si="4"/>
        <v>0</v>
      </c>
      <c r="M20" s="87">
        <f t="shared" si="5"/>
        <v>1732500</v>
      </c>
      <c r="N20" s="83" t="s">
        <v>12</v>
      </c>
      <c r="O20" s="19"/>
    </row>
    <row r="21" spans="1:15" s="20" customFormat="1" ht="13.5" x14ac:dyDescent="0.25">
      <c r="A21" s="83">
        <v>20</v>
      </c>
      <c r="B21" s="84">
        <v>501</v>
      </c>
      <c r="C21" s="84">
        <v>5</v>
      </c>
      <c r="D21" s="84">
        <v>6</v>
      </c>
      <c r="E21" s="102" t="s">
        <v>10</v>
      </c>
      <c r="F21" s="85">
        <v>695</v>
      </c>
      <c r="G21" s="85">
        <f t="shared" si="0"/>
        <v>764.50000000000011</v>
      </c>
      <c r="H21" s="85">
        <f>H20+80</f>
        <v>27320</v>
      </c>
      <c r="I21" s="86">
        <f t="shared" si="1"/>
        <v>18987400</v>
      </c>
      <c r="J21" s="87">
        <f t="shared" si="2"/>
        <v>21835510</v>
      </c>
      <c r="K21" s="87">
        <f t="shared" si="3"/>
        <v>15189920</v>
      </c>
      <c r="L21" s="88">
        <f t="shared" si="4"/>
        <v>54500</v>
      </c>
      <c r="M21" s="87">
        <f t="shared" si="5"/>
        <v>2293500.0000000005</v>
      </c>
      <c r="N21" s="83" t="s">
        <v>13</v>
      </c>
      <c r="O21" s="19"/>
    </row>
    <row r="22" spans="1:15" s="20" customFormat="1" ht="13.5" x14ac:dyDescent="0.25">
      <c r="A22" s="83">
        <v>21</v>
      </c>
      <c r="B22" s="84">
        <v>502</v>
      </c>
      <c r="C22" s="84">
        <v>5</v>
      </c>
      <c r="D22" s="84">
        <v>6</v>
      </c>
      <c r="E22" s="102" t="s">
        <v>10</v>
      </c>
      <c r="F22" s="85">
        <v>700</v>
      </c>
      <c r="G22" s="85">
        <f t="shared" si="0"/>
        <v>770.00000000000011</v>
      </c>
      <c r="H22" s="85">
        <f>H21</f>
        <v>27320</v>
      </c>
      <c r="I22" s="86">
        <f t="shared" si="1"/>
        <v>19124000</v>
      </c>
      <c r="J22" s="87">
        <f t="shared" si="2"/>
        <v>21992600</v>
      </c>
      <c r="K22" s="87">
        <f t="shared" si="3"/>
        <v>15299200</v>
      </c>
      <c r="L22" s="88">
        <f t="shared" si="4"/>
        <v>55000</v>
      </c>
      <c r="M22" s="87">
        <f t="shared" si="5"/>
        <v>2310000.0000000005</v>
      </c>
      <c r="N22" s="83" t="s">
        <v>13</v>
      </c>
      <c r="O22" s="19"/>
    </row>
    <row r="23" spans="1:15" s="20" customFormat="1" ht="13.5" x14ac:dyDescent="0.25">
      <c r="A23" s="83">
        <v>22</v>
      </c>
      <c r="B23" s="84">
        <v>503</v>
      </c>
      <c r="C23" s="84">
        <v>5</v>
      </c>
      <c r="D23" s="84">
        <v>6</v>
      </c>
      <c r="E23" s="102" t="s">
        <v>10</v>
      </c>
      <c r="F23" s="85">
        <v>525</v>
      </c>
      <c r="G23" s="85">
        <f t="shared" si="0"/>
        <v>577.5</v>
      </c>
      <c r="H23" s="85">
        <f>H22</f>
        <v>27320</v>
      </c>
      <c r="I23" s="86">
        <v>0</v>
      </c>
      <c r="J23" s="87">
        <f t="shared" si="2"/>
        <v>0</v>
      </c>
      <c r="K23" s="87">
        <f t="shared" si="3"/>
        <v>0</v>
      </c>
      <c r="L23" s="88">
        <f t="shared" si="4"/>
        <v>0</v>
      </c>
      <c r="M23" s="87">
        <f t="shared" si="5"/>
        <v>1732500</v>
      </c>
      <c r="N23" s="83" t="s">
        <v>12</v>
      </c>
      <c r="O23" s="19"/>
    </row>
    <row r="24" spans="1:15" s="20" customFormat="1" ht="13.5" x14ac:dyDescent="0.25">
      <c r="A24" s="83">
        <v>23</v>
      </c>
      <c r="B24" s="84">
        <v>504</v>
      </c>
      <c r="C24" s="84">
        <v>5</v>
      </c>
      <c r="D24" s="84">
        <v>6</v>
      </c>
      <c r="E24" s="102" t="s">
        <v>10</v>
      </c>
      <c r="F24" s="85">
        <v>525</v>
      </c>
      <c r="G24" s="85">
        <f t="shared" si="0"/>
        <v>577.5</v>
      </c>
      <c r="H24" s="85">
        <f>H23</f>
        <v>27320</v>
      </c>
      <c r="I24" s="86">
        <v>0</v>
      </c>
      <c r="J24" s="87">
        <f t="shared" si="2"/>
        <v>0</v>
      </c>
      <c r="K24" s="87">
        <f t="shared" si="3"/>
        <v>0</v>
      </c>
      <c r="L24" s="88">
        <f t="shared" si="4"/>
        <v>0</v>
      </c>
      <c r="M24" s="87">
        <f t="shared" si="5"/>
        <v>1732500</v>
      </c>
      <c r="N24" s="83" t="s">
        <v>12</v>
      </c>
      <c r="O24" s="19"/>
    </row>
    <row r="25" spans="1:15" s="20" customFormat="1" ht="13.5" x14ac:dyDescent="0.25">
      <c r="A25" s="83">
        <v>24</v>
      </c>
      <c r="B25" s="84">
        <v>505</v>
      </c>
      <c r="C25" s="84">
        <v>5</v>
      </c>
      <c r="D25" s="84">
        <v>6</v>
      </c>
      <c r="E25" s="102" t="s">
        <v>10</v>
      </c>
      <c r="F25" s="85">
        <v>525</v>
      </c>
      <c r="G25" s="85">
        <f t="shared" si="0"/>
        <v>577.5</v>
      </c>
      <c r="H25" s="85">
        <f>H24</f>
        <v>27320</v>
      </c>
      <c r="I25" s="86">
        <v>0</v>
      </c>
      <c r="J25" s="87">
        <f t="shared" si="2"/>
        <v>0</v>
      </c>
      <c r="K25" s="87">
        <f t="shared" si="3"/>
        <v>0</v>
      </c>
      <c r="L25" s="88">
        <f t="shared" si="4"/>
        <v>0</v>
      </c>
      <c r="M25" s="87">
        <f t="shared" si="5"/>
        <v>1732500</v>
      </c>
      <c r="N25" s="83" t="s">
        <v>12</v>
      </c>
      <c r="O25" s="19"/>
    </row>
    <row r="26" spans="1:15" s="20" customFormat="1" ht="13.5" x14ac:dyDescent="0.25">
      <c r="A26" s="83">
        <v>25</v>
      </c>
      <c r="B26" s="84">
        <v>601</v>
      </c>
      <c r="C26" s="84">
        <v>6</v>
      </c>
      <c r="D26" s="84">
        <v>7</v>
      </c>
      <c r="E26" s="102" t="s">
        <v>10</v>
      </c>
      <c r="F26" s="85">
        <v>695</v>
      </c>
      <c r="G26" s="85">
        <f t="shared" si="0"/>
        <v>764.50000000000011</v>
      </c>
      <c r="H26" s="85">
        <f>H25+80</f>
        <v>27400</v>
      </c>
      <c r="I26" s="86">
        <f t="shared" si="1"/>
        <v>19043000</v>
      </c>
      <c r="J26" s="87">
        <f t="shared" si="2"/>
        <v>21899450</v>
      </c>
      <c r="K26" s="87">
        <f t="shared" si="3"/>
        <v>15234400</v>
      </c>
      <c r="L26" s="88">
        <f t="shared" si="4"/>
        <v>54500</v>
      </c>
      <c r="M26" s="87">
        <f t="shared" si="5"/>
        <v>2293500.0000000005</v>
      </c>
      <c r="N26" s="83" t="s">
        <v>13</v>
      </c>
      <c r="O26" s="19"/>
    </row>
    <row r="27" spans="1:15" s="20" customFormat="1" ht="13.5" x14ac:dyDescent="0.25">
      <c r="A27" s="83">
        <v>26</v>
      </c>
      <c r="B27" s="84">
        <v>602</v>
      </c>
      <c r="C27" s="84">
        <v>6</v>
      </c>
      <c r="D27" s="84">
        <v>7</v>
      </c>
      <c r="E27" s="102" t="s">
        <v>10</v>
      </c>
      <c r="F27" s="85">
        <v>700</v>
      </c>
      <c r="G27" s="85">
        <f t="shared" si="0"/>
        <v>770.00000000000011</v>
      </c>
      <c r="H27" s="85">
        <f>H26</f>
        <v>27400</v>
      </c>
      <c r="I27" s="86">
        <f t="shared" si="1"/>
        <v>19180000</v>
      </c>
      <c r="J27" s="87">
        <f t="shared" si="2"/>
        <v>22057000</v>
      </c>
      <c r="K27" s="87">
        <f t="shared" si="3"/>
        <v>15344000</v>
      </c>
      <c r="L27" s="88">
        <f t="shared" si="4"/>
        <v>55000</v>
      </c>
      <c r="M27" s="87">
        <f t="shared" si="5"/>
        <v>2310000.0000000005</v>
      </c>
      <c r="N27" s="83" t="s">
        <v>13</v>
      </c>
      <c r="O27" s="19"/>
    </row>
    <row r="28" spans="1:15" s="20" customFormat="1" ht="13.5" x14ac:dyDescent="0.25">
      <c r="A28" s="83">
        <v>27</v>
      </c>
      <c r="B28" s="84">
        <v>603</v>
      </c>
      <c r="C28" s="84">
        <v>6</v>
      </c>
      <c r="D28" s="84">
        <v>7</v>
      </c>
      <c r="E28" s="102" t="s">
        <v>10</v>
      </c>
      <c r="F28" s="85">
        <v>525</v>
      </c>
      <c r="G28" s="85">
        <f t="shared" si="0"/>
        <v>577.5</v>
      </c>
      <c r="H28" s="85">
        <f>H27</f>
        <v>27400</v>
      </c>
      <c r="I28" s="86">
        <v>0</v>
      </c>
      <c r="J28" s="87">
        <f t="shared" si="2"/>
        <v>0</v>
      </c>
      <c r="K28" s="87">
        <f t="shared" si="3"/>
        <v>0</v>
      </c>
      <c r="L28" s="88">
        <f t="shared" si="4"/>
        <v>0</v>
      </c>
      <c r="M28" s="87">
        <f t="shared" si="5"/>
        <v>1732500</v>
      </c>
      <c r="N28" s="83" t="s">
        <v>12</v>
      </c>
      <c r="O28" s="19"/>
    </row>
    <row r="29" spans="1:15" s="20" customFormat="1" ht="13.5" x14ac:dyDescent="0.25">
      <c r="A29" s="83">
        <v>28</v>
      </c>
      <c r="B29" s="84">
        <v>604</v>
      </c>
      <c r="C29" s="84">
        <v>6</v>
      </c>
      <c r="D29" s="84">
        <v>7</v>
      </c>
      <c r="E29" s="102" t="s">
        <v>10</v>
      </c>
      <c r="F29" s="85">
        <v>525</v>
      </c>
      <c r="G29" s="85">
        <f t="shared" si="0"/>
        <v>577.5</v>
      </c>
      <c r="H29" s="85">
        <f>H28</f>
        <v>27400</v>
      </c>
      <c r="I29" s="86">
        <v>0</v>
      </c>
      <c r="J29" s="87">
        <f t="shared" si="2"/>
        <v>0</v>
      </c>
      <c r="K29" s="87">
        <f t="shared" si="3"/>
        <v>0</v>
      </c>
      <c r="L29" s="88">
        <f t="shared" si="4"/>
        <v>0</v>
      </c>
      <c r="M29" s="87">
        <f t="shared" si="5"/>
        <v>1732500</v>
      </c>
      <c r="N29" s="83" t="s">
        <v>12</v>
      </c>
      <c r="O29" s="19"/>
    </row>
    <row r="30" spans="1:15" s="20" customFormat="1" ht="13.5" x14ac:dyDescent="0.25">
      <c r="A30" s="83">
        <v>29</v>
      </c>
      <c r="B30" s="84">
        <v>605</v>
      </c>
      <c r="C30" s="84">
        <v>6</v>
      </c>
      <c r="D30" s="84">
        <v>7</v>
      </c>
      <c r="E30" s="102" t="s">
        <v>10</v>
      </c>
      <c r="F30" s="85">
        <v>525</v>
      </c>
      <c r="G30" s="85">
        <f t="shared" si="0"/>
        <v>577.5</v>
      </c>
      <c r="H30" s="85">
        <f>H29</f>
        <v>27400</v>
      </c>
      <c r="I30" s="86">
        <v>0</v>
      </c>
      <c r="J30" s="87">
        <f t="shared" si="2"/>
        <v>0</v>
      </c>
      <c r="K30" s="87">
        <f t="shared" si="3"/>
        <v>0</v>
      </c>
      <c r="L30" s="88">
        <f t="shared" si="4"/>
        <v>0</v>
      </c>
      <c r="M30" s="87">
        <f t="shared" si="5"/>
        <v>1732500</v>
      </c>
      <c r="N30" s="83" t="s">
        <v>12</v>
      </c>
      <c r="O30" s="19"/>
    </row>
    <row r="31" spans="1:15" s="20" customFormat="1" ht="13.5" x14ac:dyDescent="0.25">
      <c r="A31" s="83">
        <v>30</v>
      </c>
      <c r="B31" s="84">
        <v>701</v>
      </c>
      <c r="C31" s="84">
        <v>7</v>
      </c>
      <c r="D31" s="84">
        <v>8</v>
      </c>
      <c r="E31" s="102" t="s">
        <v>10</v>
      </c>
      <c r="F31" s="85">
        <v>695</v>
      </c>
      <c r="G31" s="85">
        <f t="shared" si="0"/>
        <v>764.50000000000011</v>
      </c>
      <c r="H31" s="85">
        <f>H30+80</f>
        <v>27480</v>
      </c>
      <c r="I31" s="86">
        <f t="shared" si="1"/>
        <v>19098600</v>
      </c>
      <c r="J31" s="87">
        <f t="shared" si="2"/>
        <v>21963390</v>
      </c>
      <c r="K31" s="87">
        <f t="shared" si="3"/>
        <v>15278880</v>
      </c>
      <c r="L31" s="88">
        <f t="shared" si="4"/>
        <v>55000</v>
      </c>
      <c r="M31" s="87">
        <f t="shared" si="5"/>
        <v>2293500.0000000005</v>
      </c>
      <c r="N31" s="83" t="s">
        <v>13</v>
      </c>
      <c r="O31" s="19"/>
    </row>
    <row r="32" spans="1:15" s="20" customFormat="1" ht="13.5" x14ac:dyDescent="0.25">
      <c r="A32" s="83">
        <v>31</v>
      </c>
      <c r="B32" s="84">
        <v>702</v>
      </c>
      <c r="C32" s="84">
        <v>7</v>
      </c>
      <c r="D32" s="84">
        <v>8</v>
      </c>
      <c r="E32" s="102" t="s">
        <v>32</v>
      </c>
      <c r="F32" s="85">
        <v>940</v>
      </c>
      <c r="G32" s="85">
        <f t="shared" si="0"/>
        <v>1034</v>
      </c>
      <c r="H32" s="85">
        <f>H31</f>
        <v>27480</v>
      </c>
      <c r="I32" s="86">
        <f t="shared" si="1"/>
        <v>25831200</v>
      </c>
      <c r="J32" s="87">
        <f t="shared" si="2"/>
        <v>29705880</v>
      </c>
      <c r="K32" s="87">
        <f t="shared" si="3"/>
        <v>20664960</v>
      </c>
      <c r="L32" s="88">
        <f t="shared" si="4"/>
        <v>74500</v>
      </c>
      <c r="M32" s="87">
        <f t="shared" si="5"/>
        <v>3102000</v>
      </c>
      <c r="N32" s="83" t="s">
        <v>13</v>
      </c>
      <c r="O32" s="19"/>
    </row>
    <row r="33" spans="1:15" s="20" customFormat="1" ht="13.5" x14ac:dyDescent="0.25">
      <c r="A33" s="83">
        <v>32</v>
      </c>
      <c r="B33" s="84">
        <v>705</v>
      </c>
      <c r="C33" s="84">
        <v>7</v>
      </c>
      <c r="D33" s="84">
        <v>8</v>
      </c>
      <c r="E33" s="102" t="s">
        <v>10</v>
      </c>
      <c r="F33" s="85">
        <v>525</v>
      </c>
      <c r="G33" s="85">
        <f t="shared" si="0"/>
        <v>577.5</v>
      </c>
      <c r="H33" s="85">
        <f>H32</f>
        <v>27480</v>
      </c>
      <c r="I33" s="86">
        <v>0</v>
      </c>
      <c r="J33" s="87">
        <f t="shared" si="2"/>
        <v>0</v>
      </c>
      <c r="K33" s="87">
        <f t="shared" si="3"/>
        <v>0</v>
      </c>
      <c r="L33" s="88">
        <f t="shared" si="4"/>
        <v>0</v>
      </c>
      <c r="M33" s="87">
        <f t="shared" si="5"/>
        <v>1732500</v>
      </c>
      <c r="N33" s="83" t="s">
        <v>12</v>
      </c>
      <c r="O33" s="19"/>
    </row>
    <row r="34" spans="1:15" s="20" customFormat="1" ht="13.5" x14ac:dyDescent="0.25">
      <c r="A34" s="83">
        <v>33</v>
      </c>
      <c r="B34" s="84">
        <v>801</v>
      </c>
      <c r="C34" s="84">
        <v>8</v>
      </c>
      <c r="D34" s="84">
        <v>9</v>
      </c>
      <c r="E34" s="102" t="s">
        <v>10</v>
      </c>
      <c r="F34" s="85">
        <v>695</v>
      </c>
      <c r="G34" s="85">
        <f t="shared" si="0"/>
        <v>764.50000000000011</v>
      </c>
      <c r="H34" s="85">
        <f>H33+80</f>
        <v>27560</v>
      </c>
      <c r="I34" s="86">
        <f t="shared" si="1"/>
        <v>19154200</v>
      </c>
      <c r="J34" s="87">
        <f t="shared" si="2"/>
        <v>22027330</v>
      </c>
      <c r="K34" s="87">
        <f t="shared" si="3"/>
        <v>15323360</v>
      </c>
      <c r="L34" s="88">
        <f t="shared" si="4"/>
        <v>55000</v>
      </c>
      <c r="M34" s="87">
        <f t="shared" si="5"/>
        <v>2293500.0000000005</v>
      </c>
      <c r="N34" s="83" t="s">
        <v>13</v>
      </c>
      <c r="O34" s="19"/>
    </row>
    <row r="35" spans="1:15" s="20" customFormat="1" ht="13.5" x14ac:dyDescent="0.25">
      <c r="A35" s="83">
        <v>34</v>
      </c>
      <c r="B35" s="84">
        <v>802</v>
      </c>
      <c r="C35" s="84">
        <v>8</v>
      </c>
      <c r="D35" s="84">
        <v>9</v>
      </c>
      <c r="E35" s="102" t="s">
        <v>10</v>
      </c>
      <c r="F35" s="85">
        <v>700</v>
      </c>
      <c r="G35" s="85">
        <f t="shared" si="0"/>
        <v>770.00000000000011</v>
      </c>
      <c r="H35" s="85">
        <f>H34</f>
        <v>27560</v>
      </c>
      <c r="I35" s="86">
        <f t="shared" si="1"/>
        <v>19292000</v>
      </c>
      <c r="J35" s="87">
        <f t="shared" si="2"/>
        <v>22185800</v>
      </c>
      <c r="K35" s="87">
        <f t="shared" si="3"/>
        <v>15433600</v>
      </c>
      <c r="L35" s="88">
        <f t="shared" si="4"/>
        <v>55500</v>
      </c>
      <c r="M35" s="87">
        <f t="shared" si="5"/>
        <v>2310000.0000000005</v>
      </c>
      <c r="N35" s="83" t="s">
        <v>13</v>
      </c>
      <c r="O35" s="19"/>
    </row>
    <row r="36" spans="1:15" s="20" customFormat="1" ht="13.5" x14ac:dyDescent="0.25">
      <c r="A36" s="83">
        <v>35</v>
      </c>
      <c r="B36" s="84">
        <v>803</v>
      </c>
      <c r="C36" s="84">
        <v>8</v>
      </c>
      <c r="D36" s="84">
        <v>9</v>
      </c>
      <c r="E36" s="102" t="s">
        <v>10</v>
      </c>
      <c r="F36" s="85">
        <v>525</v>
      </c>
      <c r="G36" s="85">
        <f t="shared" si="0"/>
        <v>577.5</v>
      </c>
      <c r="H36" s="85">
        <f>H35</f>
        <v>27560</v>
      </c>
      <c r="I36" s="86">
        <v>0</v>
      </c>
      <c r="J36" s="87">
        <f t="shared" si="2"/>
        <v>0</v>
      </c>
      <c r="K36" s="87">
        <f t="shared" si="3"/>
        <v>0</v>
      </c>
      <c r="L36" s="88">
        <f t="shared" si="4"/>
        <v>0</v>
      </c>
      <c r="M36" s="87">
        <f t="shared" si="5"/>
        <v>1732500</v>
      </c>
      <c r="N36" s="83" t="s">
        <v>12</v>
      </c>
      <c r="O36" s="19"/>
    </row>
    <row r="37" spans="1:15" s="20" customFormat="1" ht="13.5" x14ac:dyDescent="0.25">
      <c r="A37" s="83">
        <v>36</v>
      </c>
      <c r="B37" s="84">
        <v>804</v>
      </c>
      <c r="C37" s="84">
        <v>8</v>
      </c>
      <c r="D37" s="84">
        <v>9</v>
      </c>
      <c r="E37" s="102" t="s">
        <v>10</v>
      </c>
      <c r="F37" s="85">
        <v>525</v>
      </c>
      <c r="G37" s="85">
        <f t="shared" si="0"/>
        <v>577.5</v>
      </c>
      <c r="H37" s="85">
        <f>H36</f>
        <v>27560</v>
      </c>
      <c r="I37" s="86">
        <v>0</v>
      </c>
      <c r="J37" s="87">
        <f t="shared" si="2"/>
        <v>0</v>
      </c>
      <c r="K37" s="87">
        <f t="shared" si="3"/>
        <v>0</v>
      </c>
      <c r="L37" s="88">
        <f t="shared" si="4"/>
        <v>0</v>
      </c>
      <c r="M37" s="87">
        <f t="shared" si="5"/>
        <v>1732500</v>
      </c>
      <c r="N37" s="83" t="s">
        <v>12</v>
      </c>
      <c r="O37" s="19"/>
    </row>
    <row r="38" spans="1:15" s="20" customFormat="1" ht="13.5" x14ac:dyDescent="0.25">
      <c r="A38" s="83">
        <v>37</v>
      </c>
      <c r="B38" s="84">
        <v>805</v>
      </c>
      <c r="C38" s="84">
        <v>8</v>
      </c>
      <c r="D38" s="84">
        <v>9</v>
      </c>
      <c r="E38" s="102" t="s">
        <v>10</v>
      </c>
      <c r="F38" s="85">
        <v>525</v>
      </c>
      <c r="G38" s="85">
        <f t="shared" si="0"/>
        <v>577.5</v>
      </c>
      <c r="H38" s="85">
        <f>H37</f>
        <v>27560</v>
      </c>
      <c r="I38" s="86">
        <v>0</v>
      </c>
      <c r="J38" s="87">
        <f t="shared" si="2"/>
        <v>0</v>
      </c>
      <c r="K38" s="87">
        <f t="shared" si="3"/>
        <v>0</v>
      </c>
      <c r="L38" s="88">
        <f t="shared" si="4"/>
        <v>0</v>
      </c>
      <c r="M38" s="87">
        <f t="shared" si="5"/>
        <v>1732500</v>
      </c>
      <c r="N38" s="83" t="s">
        <v>12</v>
      </c>
      <c r="O38" s="19"/>
    </row>
    <row r="39" spans="1:15" s="20" customFormat="1" ht="13.5" x14ac:dyDescent="0.25">
      <c r="A39" s="83">
        <v>38</v>
      </c>
      <c r="B39" s="84">
        <v>901</v>
      </c>
      <c r="C39" s="84">
        <v>9</v>
      </c>
      <c r="D39" s="84">
        <v>10</v>
      </c>
      <c r="E39" s="102" t="s">
        <v>10</v>
      </c>
      <c r="F39" s="85">
        <v>695</v>
      </c>
      <c r="G39" s="85">
        <f t="shared" si="0"/>
        <v>764.50000000000011</v>
      </c>
      <c r="H39" s="85">
        <f>H38+80</f>
        <v>27640</v>
      </c>
      <c r="I39" s="86">
        <f t="shared" si="1"/>
        <v>19209800</v>
      </c>
      <c r="J39" s="87">
        <f t="shared" si="2"/>
        <v>22091270</v>
      </c>
      <c r="K39" s="87">
        <f t="shared" si="3"/>
        <v>15367840</v>
      </c>
      <c r="L39" s="88">
        <f t="shared" si="4"/>
        <v>55000</v>
      </c>
      <c r="M39" s="87">
        <f t="shared" si="5"/>
        <v>2293500.0000000005</v>
      </c>
      <c r="N39" s="83" t="s">
        <v>13</v>
      </c>
      <c r="O39" s="19"/>
    </row>
    <row r="40" spans="1:15" s="20" customFormat="1" ht="13.5" x14ac:dyDescent="0.25">
      <c r="A40" s="83">
        <v>39</v>
      </c>
      <c r="B40" s="84">
        <v>902</v>
      </c>
      <c r="C40" s="84">
        <v>9</v>
      </c>
      <c r="D40" s="84">
        <v>10</v>
      </c>
      <c r="E40" s="102" t="s">
        <v>10</v>
      </c>
      <c r="F40" s="85">
        <v>700</v>
      </c>
      <c r="G40" s="85">
        <f t="shared" si="0"/>
        <v>770.00000000000011</v>
      </c>
      <c r="H40" s="85">
        <f>H39</f>
        <v>27640</v>
      </c>
      <c r="I40" s="86">
        <f t="shared" si="1"/>
        <v>19348000</v>
      </c>
      <c r="J40" s="87">
        <f t="shared" si="2"/>
        <v>22250200</v>
      </c>
      <c r="K40" s="87">
        <f t="shared" si="3"/>
        <v>15478400</v>
      </c>
      <c r="L40" s="88">
        <f t="shared" si="4"/>
        <v>55500</v>
      </c>
      <c r="M40" s="87">
        <f t="shared" si="5"/>
        <v>2310000.0000000005</v>
      </c>
      <c r="N40" s="83" t="s">
        <v>13</v>
      </c>
      <c r="O40" s="19"/>
    </row>
    <row r="41" spans="1:15" s="20" customFormat="1" ht="13.5" x14ac:dyDescent="0.25">
      <c r="A41" s="83">
        <v>40</v>
      </c>
      <c r="B41" s="84">
        <v>903</v>
      </c>
      <c r="C41" s="84">
        <v>9</v>
      </c>
      <c r="D41" s="84">
        <v>10</v>
      </c>
      <c r="E41" s="102" t="s">
        <v>10</v>
      </c>
      <c r="F41" s="85">
        <v>525</v>
      </c>
      <c r="G41" s="85">
        <f t="shared" si="0"/>
        <v>577.5</v>
      </c>
      <c r="H41" s="85">
        <f>H40</f>
        <v>27640</v>
      </c>
      <c r="I41" s="86">
        <v>0</v>
      </c>
      <c r="J41" s="87">
        <f t="shared" si="2"/>
        <v>0</v>
      </c>
      <c r="K41" s="87">
        <f t="shared" si="3"/>
        <v>0</v>
      </c>
      <c r="L41" s="88">
        <f t="shared" si="4"/>
        <v>0</v>
      </c>
      <c r="M41" s="87">
        <f t="shared" si="5"/>
        <v>1732500</v>
      </c>
      <c r="N41" s="83" t="s">
        <v>12</v>
      </c>
      <c r="O41" s="19"/>
    </row>
    <row r="42" spans="1:15" s="20" customFormat="1" ht="13.5" x14ac:dyDescent="0.25">
      <c r="A42" s="83">
        <v>41</v>
      </c>
      <c r="B42" s="84">
        <v>904</v>
      </c>
      <c r="C42" s="84">
        <v>9</v>
      </c>
      <c r="D42" s="84">
        <v>10</v>
      </c>
      <c r="E42" s="102" t="s">
        <v>10</v>
      </c>
      <c r="F42" s="85">
        <v>525</v>
      </c>
      <c r="G42" s="85">
        <f t="shared" si="0"/>
        <v>577.5</v>
      </c>
      <c r="H42" s="85">
        <f>H41</f>
        <v>27640</v>
      </c>
      <c r="I42" s="86">
        <v>0</v>
      </c>
      <c r="J42" s="87">
        <f t="shared" si="2"/>
        <v>0</v>
      </c>
      <c r="K42" s="87">
        <f t="shared" si="3"/>
        <v>0</v>
      </c>
      <c r="L42" s="88">
        <f t="shared" si="4"/>
        <v>0</v>
      </c>
      <c r="M42" s="87">
        <f t="shared" si="5"/>
        <v>1732500</v>
      </c>
      <c r="N42" s="83" t="s">
        <v>12</v>
      </c>
      <c r="O42" s="19"/>
    </row>
    <row r="43" spans="1:15" s="20" customFormat="1" ht="13.5" x14ac:dyDescent="0.25">
      <c r="A43" s="83">
        <v>42</v>
      </c>
      <c r="B43" s="84">
        <v>905</v>
      </c>
      <c r="C43" s="84">
        <v>9</v>
      </c>
      <c r="D43" s="84">
        <v>10</v>
      </c>
      <c r="E43" s="102" t="s">
        <v>10</v>
      </c>
      <c r="F43" s="85">
        <v>525</v>
      </c>
      <c r="G43" s="85">
        <f t="shared" si="0"/>
        <v>577.5</v>
      </c>
      <c r="H43" s="85">
        <f>H42</f>
        <v>27640</v>
      </c>
      <c r="I43" s="86">
        <v>0</v>
      </c>
      <c r="J43" s="87">
        <f t="shared" si="2"/>
        <v>0</v>
      </c>
      <c r="K43" s="87">
        <f t="shared" si="3"/>
        <v>0</v>
      </c>
      <c r="L43" s="88">
        <f t="shared" si="4"/>
        <v>0</v>
      </c>
      <c r="M43" s="87">
        <f t="shared" si="5"/>
        <v>1732500</v>
      </c>
      <c r="N43" s="83" t="s">
        <v>12</v>
      </c>
      <c r="O43" s="19"/>
    </row>
    <row r="44" spans="1:15" s="20" customFormat="1" ht="13.5" x14ac:dyDescent="0.25">
      <c r="A44" s="83">
        <v>43</v>
      </c>
      <c r="B44" s="84">
        <v>1001</v>
      </c>
      <c r="C44" s="84">
        <v>10</v>
      </c>
      <c r="D44" s="84">
        <v>11</v>
      </c>
      <c r="E44" s="102" t="s">
        <v>10</v>
      </c>
      <c r="F44" s="85">
        <v>695</v>
      </c>
      <c r="G44" s="85">
        <f t="shared" si="0"/>
        <v>764.50000000000011</v>
      </c>
      <c r="H44" s="85">
        <f>H43+80</f>
        <v>27720</v>
      </c>
      <c r="I44" s="86">
        <f t="shared" si="1"/>
        <v>19265400</v>
      </c>
      <c r="J44" s="87">
        <f t="shared" si="2"/>
        <v>22155210</v>
      </c>
      <c r="K44" s="87">
        <f t="shared" si="3"/>
        <v>15412320</v>
      </c>
      <c r="L44" s="88">
        <f t="shared" si="4"/>
        <v>55500</v>
      </c>
      <c r="M44" s="87">
        <f t="shared" si="5"/>
        <v>2293500.0000000005</v>
      </c>
      <c r="N44" s="83" t="s">
        <v>13</v>
      </c>
      <c r="O44" s="19"/>
    </row>
    <row r="45" spans="1:15" s="20" customFormat="1" ht="13.5" x14ac:dyDescent="0.25">
      <c r="A45" s="83">
        <v>44</v>
      </c>
      <c r="B45" s="84">
        <v>1002</v>
      </c>
      <c r="C45" s="84">
        <v>10</v>
      </c>
      <c r="D45" s="84">
        <v>11</v>
      </c>
      <c r="E45" s="102" t="s">
        <v>10</v>
      </c>
      <c r="F45" s="85">
        <v>700</v>
      </c>
      <c r="G45" s="85">
        <f t="shared" si="0"/>
        <v>770.00000000000011</v>
      </c>
      <c r="H45" s="85">
        <f>H44</f>
        <v>27720</v>
      </c>
      <c r="I45" s="86">
        <f t="shared" si="1"/>
        <v>19404000</v>
      </c>
      <c r="J45" s="87">
        <f t="shared" si="2"/>
        <v>22314600</v>
      </c>
      <c r="K45" s="87">
        <f t="shared" si="3"/>
        <v>15523200</v>
      </c>
      <c r="L45" s="88">
        <f t="shared" si="4"/>
        <v>56000</v>
      </c>
      <c r="M45" s="87">
        <f t="shared" si="5"/>
        <v>2310000.0000000005</v>
      </c>
      <c r="N45" s="83" t="s">
        <v>13</v>
      </c>
      <c r="O45" s="19"/>
    </row>
    <row r="46" spans="1:15" s="20" customFormat="1" ht="13.5" x14ac:dyDescent="0.25">
      <c r="A46" s="83">
        <v>45</v>
      </c>
      <c r="B46" s="84">
        <v>1003</v>
      </c>
      <c r="C46" s="84">
        <v>10</v>
      </c>
      <c r="D46" s="84">
        <v>11</v>
      </c>
      <c r="E46" s="102" t="s">
        <v>10</v>
      </c>
      <c r="F46" s="85">
        <v>525</v>
      </c>
      <c r="G46" s="85">
        <f t="shared" si="0"/>
        <v>577.5</v>
      </c>
      <c r="H46" s="85">
        <f>H45</f>
        <v>27720</v>
      </c>
      <c r="I46" s="86">
        <v>0</v>
      </c>
      <c r="J46" s="87">
        <f t="shared" si="2"/>
        <v>0</v>
      </c>
      <c r="K46" s="87">
        <f t="shared" si="3"/>
        <v>0</v>
      </c>
      <c r="L46" s="88">
        <f t="shared" si="4"/>
        <v>0</v>
      </c>
      <c r="M46" s="87">
        <f t="shared" si="5"/>
        <v>1732500</v>
      </c>
      <c r="N46" s="83" t="s">
        <v>12</v>
      </c>
      <c r="O46" s="19"/>
    </row>
    <row r="47" spans="1:15" s="20" customFormat="1" ht="13.5" x14ac:dyDescent="0.25">
      <c r="A47" s="83">
        <v>46</v>
      </c>
      <c r="B47" s="84">
        <v>1004</v>
      </c>
      <c r="C47" s="84">
        <v>10</v>
      </c>
      <c r="D47" s="84">
        <v>11</v>
      </c>
      <c r="E47" s="102" t="s">
        <v>10</v>
      </c>
      <c r="F47" s="85">
        <v>525</v>
      </c>
      <c r="G47" s="85">
        <f t="shared" si="0"/>
        <v>577.5</v>
      </c>
      <c r="H47" s="85">
        <f>H46</f>
        <v>27720</v>
      </c>
      <c r="I47" s="86">
        <v>0</v>
      </c>
      <c r="J47" s="87">
        <f t="shared" si="2"/>
        <v>0</v>
      </c>
      <c r="K47" s="87">
        <f t="shared" si="3"/>
        <v>0</v>
      </c>
      <c r="L47" s="88">
        <f t="shared" si="4"/>
        <v>0</v>
      </c>
      <c r="M47" s="87">
        <f t="shared" si="5"/>
        <v>1732500</v>
      </c>
      <c r="N47" s="83" t="s">
        <v>12</v>
      </c>
      <c r="O47" s="19"/>
    </row>
    <row r="48" spans="1:15" s="20" customFormat="1" ht="13.5" x14ac:dyDescent="0.25">
      <c r="A48" s="83">
        <v>47</v>
      </c>
      <c r="B48" s="84">
        <v>1005</v>
      </c>
      <c r="C48" s="84">
        <v>10</v>
      </c>
      <c r="D48" s="84">
        <v>11</v>
      </c>
      <c r="E48" s="102" t="s">
        <v>10</v>
      </c>
      <c r="F48" s="85">
        <v>525</v>
      </c>
      <c r="G48" s="85">
        <f t="shared" si="0"/>
        <v>577.5</v>
      </c>
      <c r="H48" s="85">
        <f>H47</f>
        <v>27720</v>
      </c>
      <c r="I48" s="86">
        <v>0</v>
      </c>
      <c r="J48" s="87">
        <f t="shared" si="2"/>
        <v>0</v>
      </c>
      <c r="K48" s="87">
        <f t="shared" si="3"/>
        <v>0</v>
      </c>
      <c r="L48" s="88">
        <f t="shared" si="4"/>
        <v>0</v>
      </c>
      <c r="M48" s="87">
        <f t="shared" si="5"/>
        <v>1732500</v>
      </c>
      <c r="N48" s="83" t="s">
        <v>12</v>
      </c>
      <c r="O48" s="19"/>
    </row>
    <row r="49" spans="1:15" s="20" customFormat="1" ht="13.5" x14ac:dyDescent="0.25">
      <c r="A49" s="83">
        <v>48</v>
      </c>
      <c r="B49" s="84">
        <v>1101</v>
      </c>
      <c r="C49" s="84">
        <v>11</v>
      </c>
      <c r="D49" s="84">
        <v>12</v>
      </c>
      <c r="E49" s="102" t="s">
        <v>10</v>
      </c>
      <c r="F49" s="85">
        <v>695</v>
      </c>
      <c r="G49" s="85">
        <f t="shared" si="0"/>
        <v>764.50000000000011</v>
      </c>
      <c r="H49" s="85">
        <f>H48+80</f>
        <v>27800</v>
      </c>
      <c r="I49" s="86">
        <f t="shared" si="1"/>
        <v>19321000</v>
      </c>
      <c r="J49" s="87">
        <f t="shared" si="2"/>
        <v>22219150</v>
      </c>
      <c r="K49" s="87">
        <f t="shared" si="3"/>
        <v>15456800</v>
      </c>
      <c r="L49" s="88">
        <f t="shared" si="4"/>
        <v>55500</v>
      </c>
      <c r="M49" s="87">
        <f t="shared" si="5"/>
        <v>2293500.0000000005</v>
      </c>
      <c r="N49" s="83" t="s">
        <v>13</v>
      </c>
      <c r="O49" s="19"/>
    </row>
    <row r="50" spans="1:15" s="20" customFormat="1" ht="13.5" x14ac:dyDescent="0.25">
      <c r="A50" s="83">
        <v>49</v>
      </c>
      <c r="B50" s="84">
        <v>1102</v>
      </c>
      <c r="C50" s="84">
        <v>11</v>
      </c>
      <c r="D50" s="84">
        <v>12</v>
      </c>
      <c r="E50" s="102" t="s">
        <v>10</v>
      </c>
      <c r="F50" s="85">
        <v>700</v>
      </c>
      <c r="G50" s="85">
        <f t="shared" si="0"/>
        <v>770.00000000000011</v>
      </c>
      <c r="H50" s="85">
        <f>H49</f>
        <v>27800</v>
      </c>
      <c r="I50" s="86">
        <f t="shared" si="1"/>
        <v>19460000</v>
      </c>
      <c r="J50" s="87">
        <f t="shared" si="2"/>
        <v>22379000</v>
      </c>
      <c r="K50" s="87">
        <f t="shared" si="3"/>
        <v>15568000</v>
      </c>
      <c r="L50" s="88">
        <f t="shared" si="4"/>
        <v>56000</v>
      </c>
      <c r="M50" s="87">
        <f t="shared" si="5"/>
        <v>2310000.0000000005</v>
      </c>
      <c r="N50" s="83" t="s">
        <v>13</v>
      </c>
      <c r="O50" s="19"/>
    </row>
    <row r="51" spans="1:15" s="20" customFormat="1" ht="13.5" x14ac:dyDescent="0.25">
      <c r="A51" s="83">
        <v>50</v>
      </c>
      <c r="B51" s="84">
        <v>1103</v>
      </c>
      <c r="C51" s="84">
        <v>11</v>
      </c>
      <c r="D51" s="84">
        <v>12</v>
      </c>
      <c r="E51" s="102" t="s">
        <v>10</v>
      </c>
      <c r="F51" s="85">
        <v>525</v>
      </c>
      <c r="G51" s="85">
        <f t="shared" si="0"/>
        <v>577.5</v>
      </c>
      <c r="H51" s="85">
        <f>H50</f>
        <v>27800</v>
      </c>
      <c r="I51" s="86">
        <v>0</v>
      </c>
      <c r="J51" s="87">
        <f t="shared" si="2"/>
        <v>0</v>
      </c>
      <c r="K51" s="87">
        <f t="shared" si="3"/>
        <v>0</v>
      </c>
      <c r="L51" s="88">
        <f t="shared" si="4"/>
        <v>0</v>
      </c>
      <c r="M51" s="87">
        <f t="shared" si="5"/>
        <v>1732500</v>
      </c>
      <c r="N51" s="83" t="s">
        <v>12</v>
      </c>
      <c r="O51" s="19"/>
    </row>
    <row r="52" spans="1:15" s="20" customFormat="1" ht="13.5" x14ac:dyDescent="0.25">
      <c r="A52" s="83">
        <v>51</v>
      </c>
      <c r="B52" s="84">
        <v>1104</v>
      </c>
      <c r="C52" s="84">
        <v>11</v>
      </c>
      <c r="D52" s="84">
        <v>12</v>
      </c>
      <c r="E52" s="102" t="s">
        <v>10</v>
      </c>
      <c r="F52" s="85">
        <v>525</v>
      </c>
      <c r="G52" s="85">
        <f t="shared" si="0"/>
        <v>577.5</v>
      </c>
      <c r="H52" s="85">
        <f>H51</f>
        <v>27800</v>
      </c>
      <c r="I52" s="86">
        <v>0</v>
      </c>
      <c r="J52" s="87">
        <f t="shared" si="2"/>
        <v>0</v>
      </c>
      <c r="K52" s="87">
        <f t="shared" si="3"/>
        <v>0</v>
      </c>
      <c r="L52" s="88">
        <f t="shared" si="4"/>
        <v>0</v>
      </c>
      <c r="M52" s="87">
        <f t="shared" si="5"/>
        <v>1732500</v>
      </c>
      <c r="N52" s="83" t="s">
        <v>12</v>
      </c>
      <c r="O52" s="19"/>
    </row>
    <row r="53" spans="1:15" s="20" customFormat="1" ht="13.5" x14ac:dyDescent="0.25">
      <c r="A53" s="83">
        <v>52</v>
      </c>
      <c r="B53" s="84">
        <v>1105</v>
      </c>
      <c r="C53" s="84">
        <v>11</v>
      </c>
      <c r="D53" s="84">
        <v>12</v>
      </c>
      <c r="E53" s="102" t="s">
        <v>10</v>
      </c>
      <c r="F53" s="85">
        <v>525</v>
      </c>
      <c r="G53" s="85">
        <f t="shared" si="0"/>
        <v>577.5</v>
      </c>
      <c r="H53" s="85">
        <f>H52</f>
        <v>27800</v>
      </c>
      <c r="I53" s="86">
        <v>0</v>
      </c>
      <c r="J53" s="87">
        <f t="shared" si="2"/>
        <v>0</v>
      </c>
      <c r="K53" s="87">
        <f t="shared" si="3"/>
        <v>0</v>
      </c>
      <c r="L53" s="88">
        <f t="shared" si="4"/>
        <v>0</v>
      </c>
      <c r="M53" s="87">
        <f t="shared" si="5"/>
        <v>1732500</v>
      </c>
      <c r="N53" s="83" t="s">
        <v>12</v>
      </c>
      <c r="O53" s="19"/>
    </row>
    <row r="54" spans="1:15" s="20" customFormat="1" ht="13.5" x14ac:dyDescent="0.25">
      <c r="A54" s="83">
        <v>53</v>
      </c>
      <c r="B54" s="84">
        <v>1201</v>
      </c>
      <c r="C54" s="84">
        <v>12</v>
      </c>
      <c r="D54" s="84">
        <v>13</v>
      </c>
      <c r="E54" s="102" t="s">
        <v>10</v>
      </c>
      <c r="F54" s="85">
        <v>695</v>
      </c>
      <c r="G54" s="85">
        <f t="shared" si="0"/>
        <v>764.50000000000011</v>
      </c>
      <c r="H54" s="85">
        <f>H53+80</f>
        <v>27880</v>
      </c>
      <c r="I54" s="86">
        <f t="shared" si="1"/>
        <v>19376600</v>
      </c>
      <c r="J54" s="87">
        <f t="shared" si="2"/>
        <v>22283090</v>
      </c>
      <c r="K54" s="87">
        <f t="shared" si="3"/>
        <v>15501280</v>
      </c>
      <c r="L54" s="88">
        <f t="shared" si="4"/>
        <v>55500</v>
      </c>
      <c r="M54" s="87">
        <f t="shared" si="5"/>
        <v>2293500.0000000005</v>
      </c>
      <c r="N54" s="83" t="s">
        <v>13</v>
      </c>
      <c r="O54" s="19"/>
    </row>
    <row r="55" spans="1:15" s="20" customFormat="1" ht="13.5" x14ac:dyDescent="0.25">
      <c r="A55" s="83">
        <v>54</v>
      </c>
      <c r="B55" s="84">
        <v>1202</v>
      </c>
      <c r="C55" s="84">
        <v>12</v>
      </c>
      <c r="D55" s="84">
        <v>13</v>
      </c>
      <c r="E55" s="102" t="s">
        <v>10</v>
      </c>
      <c r="F55" s="85">
        <v>700</v>
      </c>
      <c r="G55" s="85">
        <f t="shared" si="0"/>
        <v>770.00000000000011</v>
      </c>
      <c r="H55" s="85">
        <f>H54</f>
        <v>27880</v>
      </c>
      <c r="I55" s="86">
        <f t="shared" si="1"/>
        <v>19516000</v>
      </c>
      <c r="J55" s="87">
        <f t="shared" si="2"/>
        <v>22443400</v>
      </c>
      <c r="K55" s="87">
        <f t="shared" si="3"/>
        <v>15612800</v>
      </c>
      <c r="L55" s="88">
        <f t="shared" si="4"/>
        <v>56000</v>
      </c>
      <c r="M55" s="87">
        <f t="shared" si="5"/>
        <v>2310000.0000000005</v>
      </c>
      <c r="N55" s="83" t="s">
        <v>13</v>
      </c>
      <c r="O55" s="19"/>
    </row>
    <row r="56" spans="1:15" s="20" customFormat="1" ht="13.5" x14ac:dyDescent="0.25">
      <c r="A56" s="83">
        <v>55</v>
      </c>
      <c r="B56" s="84">
        <v>1203</v>
      </c>
      <c r="C56" s="84">
        <v>12</v>
      </c>
      <c r="D56" s="84">
        <v>13</v>
      </c>
      <c r="E56" s="102" t="s">
        <v>10</v>
      </c>
      <c r="F56" s="85">
        <v>525</v>
      </c>
      <c r="G56" s="85">
        <f t="shared" si="0"/>
        <v>577.5</v>
      </c>
      <c r="H56" s="85">
        <f>H55</f>
        <v>27880</v>
      </c>
      <c r="I56" s="86">
        <v>0</v>
      </c>
      <c r="J56" s="87">
        <f t="shared" si="2"/>
        <v>0</v>
      </c>
      <c r="K56" s="87">
        <f t="shared" si="3"/>
        <v>0</v>
      </c>
      <c r="L56" s="88">
        <f t="shared" si="4"/>
        <v>0</v>
      </c>
      <c r="M56" s="87">
        <f t="shared" si="5"/>
        <v>1732500</v>
      </c>
      <c r="N56" s="83" t="s">
        <v>12</v>
      </c>
      <c r="O56" s="19"/>
    </row>
    <row r="57" spans="1:15" s="20" customFormat="1" ht="13.5" x14ac:dyDescent="0.25">
      <c r="A57" s="83">
        <v>56</v>
      </c>
      <c r="B57" s="84">
        <v>1204</v>
      </c>
      <c r="C57" s="84">
        <v>12</v>
      </c>
      <c r="D57" s="84">
        <v>13</v>
      </c>
      <c r="E57" s="102" t="s">
        <v>10</v>
      </c>
      <c r="F57" s="85">
        <v>525</v>
      </c>
      <c r="G57" s="85">
        <f t="shared" si="0"/>
        <v>577.5</v>
      </c>
      <c r="H57" s="85">
        <f>H56</f>
        <v>27880</v>
      </c>
      <c r="I57" s="86">
        <v>0</v>
      </c>
      <c r="J57" s="87">
        <f t="shared" si="2"/>
        <v>0</v>
      </c>
      <c r="K57" s="87">
        <f t="shared" si="3"/>
        <v>0</v>
      </c>
      <c r="L57" s="88">
        <f t="shared" si="4"/>
        <v>0</v>
      </c>
      <c r="M57" s="87">
        <f t="shared" si="5"/>
        <v>1732500</v>
      </c>
      <c r="N57" s="83" t="s">
        <v>12</v>
      </c>
      <c r="O57" s="19"/>
    </row>
    <row r="58" spans="1:15" s="20" customFormat="1" ht="13.5" x14ac:dyDescent="0.25">
      <c r="A58" s="83">
        <v>57</v>
      </c>
      <c r="B58" s="84">
        <v>1205</v>
      </c>
      <c r="C58" s="84">
        <v>12</v>
      </c>
      <c r="D58" s="84">
        <v>13</v>
      </c>
      <c r="E58" s="102" t="s">
        <v>10</v>
      </c>
      <c r="F58" s="85">
        <v>525</v>
      </c>
      <c r="G58" s="85">
        <f t="shared" si="0"/>
        <v>577.5</v>
      </c>
      <c r="H58" s="85">
        <f>H57</f>
        <v>27880</v>
      </c>
      <c r="I58" s="86">
        <v>0</v>
      </c>
      <c r="J58" s="87">
        <f t="shared" si="2"/>
        <v>0</v>
      </c>
      <c r="K58" s="87">
        <f t="shared" si="3"/>
        <v>0</v>
      </c>
      <c r="L58" s="88">
        <f t="shared" si="4"/>
        <v>0</v>
      </c>
      <c r="M58" s="87">
        <f t="shared" si="5"/>
        <v>1732500</v>
      </c>
      <c r="N58" s="83" t="s">
        <v>12</v>
      </c>
      <c r="O58" s="19"/>
    </row>
    <row r="59" spans="1:15" s="20" customFormat="1" ht="13.5" x14ac:dyDescent="0.25">
      <c r="A59" s="83">
        <v>58</v>
      </c>
      <c r="B59" s="84">
        <v>1301</v>
      </c>
      <c r="C59" s="84">
        <v>13</v>
      </c>
      <c r="D59" s="84">
        <v>14</v>
      </c>
      <c r="E59" s="102" t="s">
        <v>10</v>
      </c>
      <c r="F59" s="85">
        <v>695</v>
      </c>
      <c r="G59" s="85">
        <f t="shared" si="0"/>
        <v>764.50000000000011</v>
      </c>
      <c r="H59" s="85">
        <f>H58+80</f>
        <v>27960</v>
      </c>
      <c r="I59" s="86">
        <f t="shared" si="1"/>
        <v>19432200</v>
      </c>
      <c r="J59" s="87">
        <f t="shared" si="2"/>
        <v>22347030</v>
      </c>
      <c r="K59" s="87">
        <f t="shared" si="3"/>
        <v>15545760</v>
      </c>
      <c r="L59" s="88">
        <f t="shared" si="4"/>
        <v>56000</v>
      </c>
      <c r="M59" s="87">
        <f t="shared" si="5"/>
        <v>2293500.0000000005</v>
      </c>
      <c r="N59" s="83" t="s">
        <v>13</v>
      </c>
      <c r="O59" s="19"/>
    </row>
    <row r="60" spans="1:15" s="20" customFormat="1" ht="13.5" x14ac:dyDescent="0.25">
      <c r="A60" s="83">
        <v>59</v>
      </c>
      <c r="B60" s="84">
        <v>1302</v>
      </c>
      <c r="C60" s="84">
        <v>13</v>
      </c>
      <c r="D60" s="84">
        <v>14</v>
      </c>
      <c r="E60" s="102" t="s">
        <v>10</v>
      </c>
      <c r="F60" s="85">
        <v>700</v>
      </c>
      <c r="G60" s="85">
        <f t="shared" si="0"/>
        <v>770.00000000000011</v>
      </c>
      <c r="H60" s="85">
        <f>H59</f>
        <v>27960</v>
      </c>
      <c r="I60" s="86">
        <f t="shared" si="1"/>
        <v>19572000</v>
      </c>
      <c r="J60" s="87">
        <f t="shared" si="2"/>
        <v>22507800</v>
      </c>
      <c r="K60" s="87">
        <f t="shared" si="3"/>
        <v>15657600</v>
      </c>
      <c r="L60" s="88">
        <f t="shared" si="4"/>
        <v>56500</v>
      </c>
      <c r="M60" s="87">
        <f t="shared" si="5"/>
        <v>2310000.0000000005</v>
      </c>
      <c r="N60" s="83" t="s">
        <v>13</v>
      </c>
      <c r="O60" s="19"/>
    </row>
    <row r="61" spans="1:15" s="20" customFormat="1" ht="13.5" x14ac:dyDescent="0.25">
      <c r="A61" s="83">
        <v>60</v>
      </c>
      <c r="B61" s="84">
        <v>1303</v>
      </c>
      <c r="C61" s="84">
        <v>13</v>
      </c>
      <c r="D61" s="84">
        <v>14</v>
      </c>
      <c r="E61" s="102" t="s">
        <v>10</v>
      </c>
      <c r="F61" s="85">
        <v>525</v>
      </c>
      <c r="G61" s="85">
        <f t="shared" si="0"/>
        <v>577.5</v>
      </c>
      <c r="H61" s="85">
        <f>H60</f>
        <v>27960</v>
      </c>
      <c r="I61" s="86">
        <v>0</v>
      </c>
      <c r="J61" s="87">
        <f t="shared" si="2"/>
        <v>0</v>
      </c>
      <c r="K61" s="87">
        <f t="shared" si="3"/>
        <v>0</v>
      </c>
      <c r="L61" s="88">
        <f t="shared" si="4"/>
        <v>0</v>
      </c>
      <c r="M61" s="87">
        <f t="shared" si="5"/>
        <v>1732500</v>
      </c>
      <c r="N61" s="83" t="s">
        <v>12</v>
      </c>
      <c r="O61" s="19"/>
    </row>
    <row r="62" spans="1:15" s="20" customFormat="1" ht="13.5" x14ac:dyDescent="0.25">
      <c r="A62" s="83">
        <v>61</v>
      </c>
      <c r="B62" s="84">
        <v>1304</v>
      </c>
      <c r="C62" s="84">
        <v>13</v>
      </c>
      <c r="D62" s="84">
        <v>14</v>
      </c>
      <c r="E62" s="102" t="s">
        <v>10</v>
      </c>
      <c r="F62" s="85">
        <v>525</v>
      </c>
      <c r="G62" s="85">
        <f t="shared" si="0"/>
        <v>577.5</v>
      </c>
      <c r="H62" s="85">
        <f>H61</f>
        <v>27960</v>
      </c>
      <c r="I62" s="86">
        <v>0</v>
      </c>
      <c r="J62" s="87">
        <f t="shared" si="2"/>
        <v>0</v>
      </c>
      <c r="K62" s="87">
        <f t="shared" si="3"/>
        <v>0</v>
      </c>
      <c r="L62" s="88">
        <f t="shared" si="4"/>
        <v>0</v>
      </c>
      <c r="M62" s="87">
        <f t="shared" si="5"/>
        <v>1732500</v>
      </c>
      <c r="N62" s="83" t="s">
        <v>12</v>
      </c>
      <c r="O62" s="19"/>
    </row>
    <row r="63" spans="1:15" s="20" customFormat="1" ht="13.5" x14ac:dyDescent="0.25">
      <c r="A63" s="83">
        <v>62</v>
      </c>
      <c r="B63" s="84">
        <v>1305</v>
      </c>
      <c r="C63" s="84">
        <v>13</v>
      </c>
      <c r="D63" s="84">
        <v>14</v>
      </c>
      <c r="E63" s="102" t="s">
        <v>10</v>
      </c>
      <c r="F63" s="85">
        <v>525</v>
      </c>
      <c r="G63" s="85">
        <f t="shared" si="0"/>
        <v>577.5</v>
      </c>
      <c r="H63" s="85">
        <f>H62</f>
        <v>27960</v>
      </c>
      <c r="I63" s="86">
        <v>0</v>
      </c>
      <c r="J63" s="87">
        <f t="shared" si="2"/>
        <v>0</v>
      </c>
      <c r="K63" s="87">
        <f t="shared" si="3"/>
        <v>0</v>
      </c>
      <c r="L63" s="88">
        <f t="shared" si="4"/>
        <v>0</v>
      </c>
      <c r="M63" s="87">
        <f t="shared" si="5"/>
        <v>1732500</v>
      </c>
      <c r="N63" s="83" t="s">
        <v>12</v>
      </c>
      <c r="O63" s="19"/>
    </row>
    <row r="64" spans="1:15" s="20" customFormat="1" ht="13.5" x14ac:dyDescent="0.25">
      <c r="A64" s="83">
        <v>63</v>
      </c>
      <c r="B64" s="84">
        <v>1401</v>
      </c>
      <c r="C64" s="84">
        <v>14</v>
      </c>
      <c r="D64" s="84">
        <v>15</v>
      </c>
      <c r="E64" s="102" t="s">
        <v>10</v>
      </c>
      <c r="F64" s="85">
        <v>695</v>
      </c>
      <c r="G64" s="85">
        <f t="shared" si="0"/>
        <v>764.50000000000011</v>
      </c>
      <c r="H64" s="85">
        <f>H63+80</f>
        <v>28040</v>
      </c>
      <c r="I64" s="86">
        <f t="shared" si="1"/>
        <v>19487800</v>
      </c>
      <c r="J64" s="87">
        <f t="shared" si="2"/>
        <v>22410970</v>
      </c>
      <c r="K64" s="87">
        <f t="shared" si="3"/>
        <v>15590240</v>
      </c>
      <c r="L64" s="88">
        <f t="shared" si="4"/>
        <v>56000</v>
      </c>
      <c r="M64" s="87">
        <f t="shared" si="5"/>
        <v>2293500.0000000005</v>
      </c>
      <c r="N64" s="83" t="s">
        <v>13</v>
      </c>
      <c r="O64" s="19"/>
    </row>
    <row r="65" spans="1:15" s="20" customFormat="1" ht="13.5" x14ac:dyDescent="0.25">
      <c r="A65" s="83">
        <v>64</v>
      </c>
      <c r="B65" s="84">
        <v>1402</v>
      </c>
      <c r="C65" s="84">
        <v>14</v>
      </c>
      <c r="D65" s="84">
        <v>15</v>
      </c>
      <c r="E65" s="102" t="s">
        <v>32</v>
      </c>
      <c r="F65" s="85">
        <v>940</v>
      </c>
      <c r="G65" s="85">
        <f t="shared" si="0"/>
        <v>1034</v>
      </c>
      <c r="H65" s="85">
        <f>H64</f>
        <v>28040</v>
      </c>
      <c r="I65" s="86">
        <f t="shared" si="1"/>
        <v>26357600</v>
      </c>
      <c r="J65" s="87">
        <f t="shared" si="2"/>
        <v>30311240</v>
      </c>
      <c r="K65" s="87">
        <f t="shared" si="3"/>
        <v>21086080</v>
      </c>
      <c r="L65" s="88">
        <f t="shared" si="4"/>
        <v>76000</v>
      </c>
      <c r="M65" s="87">
        <f t="shared" si="5"/>
        <v>3102000</v>
      </c>
      <c r="N65" s="83" t="s">
        <v>13</v>
      </c>
      <c r="O65" s="19"/>
    </row>
    <row r="66" spans="1:15" s="20" customFormat="1" ht="13.5" x14ac:dyDescent="0.25">
      <c r="A66" s="83">
        <v>65</v>
      </c>
      <c r="B66" s="84">
        <v>1405</v>
      </c>
      <c r="C66" s="84">
        <v>14</v>
      </c>
      <c r="D66" s="84">
        <v>15</v>
      </c>
      <c r="E66" s="102" t="s">
        <v>10</v>
      </c>
      <c r="F66" s="85">
        <v>525</v>
      </c>
      <c r="G66" s="85">
        <f t="shared" si="0"/>
        <v>577.5</v>
      </c>
      <c r="H66" s="85">
        <f>H65</f>
        <v>28040</v>
      </c>
      <c r="I66" s="86">
        <v>0</v>
      </c>
      <c r="J66" s="87">
        <f t="shared" si="2"/>
        <v>0</v>
      </c>
      <c r="K66" s="87">
        <f t="shared" si="3"/>
        <v>0</v>
      </c>
      <c r="L66" s="88">
        <f t="shared" si="4"/>
        <v>0</v>
      </c>
      <c r="M66" s="87">
        <f t="shared" si="5"/>
        <v>1732500</v>
      </c>
      <c r="N66" s="83" t="s">
        <v>12</v>
      </c>
      <c r="O66" s="19"/>
    </row>
    <row r="67" spans="1:15" s="20" customFormat="1" ht="13.5" x14ac:dyDescent="0.25">
      <c r="A67" s="83">
        <v>66</v>
      </c>
      <c r="B67" s="84">
        <v>1501</v>
      </c>
      <c r="C67" s="84">
        <v>15</v>
      </c>
      <c r="D67" s="84">
        <v>16</v>
      </c>
      <c r="E67" s="102" t="s">
        <v>10</v>
      </c>
      <c r="F67" s="85">
        <v>695</v>
      </c>
      <c r="G67" s="85">
        <f t="shared" ref="G67:G130" si="6">F67*1.1</f>
        <v>764.50000000000011</v>
      </c>
      <c r="H67" s="85">
        <f>H66+80</f>
        <v>28120</v>
      </c>
      <c r="I67" s="86">
        <f t="shared" ref="I67:I130" si="7">F67*H67</f>
        <v>19543400</v>
      </c>
      <c r="J67" s="87">
        <f t="shared" ref="J67:J130" si="8">ROUND(I67*1.15,0)</f>
        <v>22474910</v>
      </c>
      <c r="K67" s="87">
        <f t="shared" ref="K67:K130" si="9">I67*0.8</f>
        <v>15634720</v>
      </c>
      <c r="L67" s="88">
        <f t="shared" ref="L67:L130" si="10">MROUND((J67*0.03/12),500)</f>
        <v>56000</v>
      </c>
      <c r="M67" s="87">
        <f t="shared" ref="M67:M130" si="11">G67*3000</f>
        <v>2293500.0000000005</v>
      </c>
      <c r="N67" s="83" t="s">
        <v>13</v>
      </c>
      <c r="O67" s="19"/>
    </row>
    <row r="68" spans="1:15" s="20" customFormat="1" ht="13.5" x14ac:dyDescent="0.25">
      <c r="A68" s="83">
        <v>67</v>
      </c>
      <c r="B68" s="84">
        <v>1502</v>
      </c>
      <c r="C68" s="84">
        <v>15</v>
      </c>
      <c r="D68" s="84">
        <v>16</v>
      </c>
      <c r="E68" s="102" t="s">
        <v>10</v>
      </c>
      <c r="F68" s="85">
        <v>700</v>
      </c>
      <c r="G68" s="85">
        <f t="shared" si="6"/>
        <v>770.00000000000011</v>
      </c>
      <c r="H68" s="85">
        <f>H67</f>
        <v>28120</v>
      </c>
      <c r="I68" s="86">
        <f t="shared" si="7"/>
        <v>19684000</v>
      </c>
      <c r="J68" s="87">
        <f t="shared" si="8"/>
        <v>22636600</v>
      </c>
      <c r="K68" s="87">
        <f t="shared" si="9"/>
        <v>15747200</v>
      </c>
      <c r="L68" s="88">
        <f t="shared" si="10"/>
        <v>56500</v>
      </c>
      <c r="M68" s="87">
        <f t="shared" si="11"/>
        <v>2310000.0000000005</v>
      </c>
      <c r="N68" s="83" t="s">
        <v>13</v>
      </c>
      <c r="O68" s="19"/>
    </row>
    <row r="69" spans="1:15" s="20" customFormat="1" ht="13.5" x14ac:dyDescent="0.25">
      <c r="A69" s="83">
        <v>68</v>
      </c>
      <c r="B69" s="84">
        <v>1503</v>
      </c>
      <c r="C69" s="84">
        <v>15</v>
      </c>
      <c r="D69" s="84">
        <v>16</v>
      </c>
      <c r="E69" s="102" t="s">
        <v>10</v>
      </c>
      <c r="F69" s="85">
        <v>525</v>
      </c>
      <c r="G69" s="85">
        <f t="shared" si="6"/>
        <v>577.5</v>
      </c>
      <c r="H69" s="85">
        <f>H68</f>
        <v>28120</v>
      </c>
      <c r="I69" s="86">
        <v>0</v>
      </c>
      <c r="J69" s="87">
        <f t="shared" si="8"/>
        <v>0</v>
      </c>
      <c r="K69" s="87">
        <f t="shared" si="9"/>
        <v>0</v>
      </c>
      <c r="L69" s="88">
        <f t="shared" si="10"/>
        <v>0</v>
      </c>
      <c r="M69" s="87">
        <f t="shared" si="11"/>
        <v>1732500</v>
      </c>
      <c r="N69" s="83" t="s">
        <v>12</v>
      </c>
      <c r="O69" s="19"/>
    </row>
    <row r="70" spans="1:15" s="20" customFormat="1" ht="13.5" x14ac:dyDescent="0.25">
      <c r="A70" s="83">
        <v>69</v>
      </c>
      <c r="B70" s="84">
        <v>1504</v>
      </c>
      <c r="C70" s="84">
        <v>15</v>
      </c>
      <c r="D70" s="84">
        <v>16</v>
      </c>
      <c r="E70" s="102" t="s">
        <v>10</v>
      </c>
      <c r="F70" s="85">
        <v>525</v>
      </c>
      <c r="G70" s="85">
        <f t="shared" si="6"/>
        <v>577.5</v>
      </c>
      <c r="H70" s="85">
        <f>H69</f>
        <v>28120</v>
      </c>
      <c r="I70" s="86">
        <v>0</v>
      </c>
      <c r="J70" s="87">
        <f t="shared" si="8"/>
        <v>0</v>
      </c>
      <c r="K70" s="87">
        <f t="shared" si="9"/>
        <v>0</v>
      </c>
      <c r="L70" s="88">
        <f t="shared" si="10"/>
        <v>0</v>
      </c>
      <c r="M70" s="87">
        <f t="shared" si="11"/>
        <v>1732500</v>
      </c>
      <c r="N70" s="83" t="s">
        <v>12</v>
      </c>
      <c r="O70" s="19"/>
    </row>
    <row r="71" spans="1:15" s="20" customFormat="1" ht="13.5" x14ac:dyDescent="0.25">
      <c r="A71" s="83">
        <v>70</v>
      </c>
      <c r="B71" s="84">
        <v>1505</v>
      </c>
      <c r="C71" s="84">
        <v>15</v>
      </c>
      <c r="D71" s="84">
        <v>16</v>
      </c>
      <c r="E71" s="102" t="s">
        <v>10</v>
      </c>
      <c r="F71" s="85">
        <v>525</v>
      </c>
      <c r="G71" s="85">
        <f t="shared" si="6"/>
        <v>577.5</v>
      </c>
      <c r="H71" s="85">
        <f>H70</f>
        <v>28120</v>
      </c>
      <c r="I71" s="86">
        <v>0</v>
      </c>
      <c r="J71" s="87">
        <f t="shared" si="8"/>
        <v>0</v>
      </c>
      <c r="K71" s="87">
        <f t="shared" si="9"/>
        <v>0</v>
      </c>
      <c r="L71" s="88">
        <f t="shared" si="10"/>
        <v>0</v>
      </c>
      <c r="M71" s="87">
        <f t="shared" si="11"/>
        <v>1732500</v>
      </c>
      <c r="N71" s="83" t="s">
        <v>12</v>
      </c>
      <c r="O71" s="19"/>
    </row>
    <row r="72" spans="1:15" s="20" customFormat="1" ht="13.5" x14ac:dyDescent="0.25">
      <c r="A72" s="83">
        <v>71</v>
      </c>
      <c r="B72" s="84">
        <v>1601</v>
      </c>
      <c r="C72" s="84">
        <v>16</v>
      </c>
      <c r="D72" s="84">
        <v>17</v>
      </c>
      <c r="E72" s="102" t="s">
        <v>10</v>
      </c>
      <c r="F72" s="85">
        <v>695</v>
      </c>
      <c r="G72" s="85">
        <f t="shared" si="6"/>
        <v>764.50000000000011</v>
      </c>
      <c r="H72" s="85">
        <f>H71+80</f>
        <v>28200</v>
      </c>
      <c r="I72" s="86">
        <f t="shared" si="7"/>
        <v>19599000</v>
      </c>
      <c r="J72" s="87">
        <f t="shared" si="8"/>
        <v>22538850</v>
      </c>
      <c r="K72" s="87">
        <f t="shared" si="9"/>
        <v>15679200</v>
      </c>
      <c r="L72" s="88">
        <f t="shared" si="10"/>
        <v>56500</v>
      </c>
      <c r="M72" s="87">
        <f t="shared" si="11"/>
        <v>2293500.0000000005</v>
      </c>
      <c r="N72" s="83" t="s">
        <v>13</v>
      </c>
      <c r="O72" s="19"/>
    </row>
    <row r="73" spans="1:15" s="20" customFormat="1" ht="13.5" x14ac:dyDescent="0.25">
      <c r="A73" s="83">
        <v>72</v>
      </c>
      <c r="B73" s="84">
        <v>1602</v>
      </c>
      <c r="C73" s="84">
        <v>16</v>
      </c>
      <c r="D73" s="84">
        <v>17</v>
      </c>
      <c r="E73" s="102" t="s">
        <v>10</v>
      </c>
      <c r="F73" s="85">
        <v>700</v>
      </c>
      <c r="G73" s="85">
        <f t="shared" si="6"/>
        <v>770.00000000000011</v>
      </c>
      <c r="H73" s="85">
        <f>H72</f>
        <v>28200</v>
      </c>
      <c r="I73" s="86">
        <f t="shared" si="7"/>
        <v>19740000</v>
      </c>
      <c r="J73" s="87">
        <f t="shared" si="8"/>
        <v>22701000</v>
      </c>
      <c r="K73" s="87">
        <f t="shared" si="9"/>
        <v>15792000</v>
      </c>
      <c r="L73" s="88">
        <f t="shared" si="10"/>
        <v>57000</v>
      </c>
      <c r="M73" s="87">
        <f t="shared" si="11"/>
        <v>2310000.0000000005</v>
      </c>
      <c r="N73" s="83" t="s">
        <v>13</v>
      </c>
      <c r="O73" s="19"/>
    </row>
    <row r="74" spans="1:15" s="20" customFormat="1" ht="13.5" x14ac:dyDescent="0.25">
      <c r="A74" s="83">
        <v>73</v>
      </c>
      <c r="B74" s="84">
        <v>1603</v>
      </c>
      <c r="C74" s="84">
        <v>16</v>
      </c>
      <c r="D74" s="84">
        <v>17</v>
      </c>
      <c r="E74" s="102" t="s">
        <v>10</v>
      </c>
      <c r="F74" s="85">
        <v>525</v>
      </c>
      <c r="G74" s="85">
        <f t="shared" si="6"/>
        <v>577.5</v>
      </c>
      <c r="H74" s="85">
        <f>H73</f>
        <v>28200</v>
      </c>
      <c r="I74" s="86">
        <v>0</v>
      </c>
      <c r="J74" s="87">
        <f t="shared" si="8"/>
        <v>0</v>
      </c>
      <c r="K74" s="87">
        <f t="shared" si="9"/>
        <v>0</v>
      </c>
      <c r="L74" s="88">
        <f t="shared" si="10"/>
        <v>0</v>
      </c>
      <c r="M74" s="87">
        <f t="shared" si="11"/>
        <v>1732500</v>
      </c>
      <c r="N74" s="83" t="s">
        <v>12</v>
      </c>
      <c r="O74" s="19"/>
    </row>
    <row r="75" spans="1:15" s="20" customFormat="1" ht="13.5" x14ac:dyDescent="0.25">
      <c r="A75" s="83">
        <v>74</v>
      </c>
      <c r="B75" s="84">
        <v>1604</v>
      </c>
      <c r="C75" s="84">
        <v>16</v>
      </c>
      <c r="D75" s="84">
        <v>17</v>
      </c>
      <c r="E75" s="102" t="s">
        <v>10</v>
      </c>
      <c r="F75" s="85">
        <v>525</v>
      </c>
      <c r="G75" s="85">
        <f t="shared" si="6"/>
        <v>577.5</v>
      </c>
      <c r="H75" s="85">
        <f>H74</f>
        <v>28200</v>
      </c>
      <c r="I75" s="86">
        <v>0</v>
      </c>
      <c r="J75" s="87">
        <f t="shared" si="8"/>
        <v>0</v>
      </c>
      <c r="K75" s="87">
        <f t="shared" si="9"/>
        <v>0</v>
      </c>
      <c r="L75" s="88">
        <f t="shared" si="10"/>
        <v>0</v>
      </c>
      <c r="M75" s="87">
        <f t="shared" si="11"/>
        <v>1732500</v>
      </c>
      <c r="N75" s="83" t="s">
        <v>12</v>
      </c>
      <c r="O75" s="19"/>
    </row>
    <row r="76" spans="1:15" s="20" customFormat="1" ht="13.5" x14ac:dyDescent="0.25">
      <c r="A76" s="83">
        <v>75</v>
      </c>
      <c r="B76" s="84">
        <v>1605</v>
      </c>
      <c r="C76" s="84">
        <v>16</v>
      </c>
      <c r="D76" s="84">
        <v>17</v>
      </c>
      <c r="E76" s="102" t="s">
        <v>10</v>
      </c>
      <c r="F76" s="85">
        <v>525</v>
      </c>
      <c r="G76" s="85">
        <f t="shared" si="6"/>
        <v>577.5</v>
      </c>
      <c r="H76" s="85">
        <f>H75</f>
        <v>28200</v>
      </c>
      <c r="I76" s="86">
        <v>0</v>
      </c>
      <c r="J76" s="87">
        <f t="shared" si="8"/>
        <v>0</v>
      </c>
      <c r="K76" s="87">
        <f t="shared" si="9"/>
        <v>0</v>
      </c>
      <c r="L76" s="88">
        <f t="shared" si="10"/>
        <v>0</v>
      </c>
      <c r="M76" s="87">
        <f t="shared" si="11"/>
        <v>1732500</v>
      </c>
      <c r="N76" s="83" t="s">
        <v>12</v>
      </c>
      <c r="O76" s="19"/>
    </row>
    <row r="77" spans="1:15" s="20" customFormat="1" ht="13.5" x14ac:dyDescent="0.25">
      <c r="A77" s="83">
        <v>76</v>
      </c>
      <c r="B77" s="84">
        <v>1701</v>
      </c>
      <c r="C77" s="84">
        <v>17</v>
      </c>
      <c r="D77" s="84">
        <v>18</v>
      </c>
      <c r="E77" s="102" t="s">
        <v>10</v>
      </c>
      <c r="F77" s="85">
        <v>695</v>
      </c>
      <c r="G77" s="85">
        <f t="shared" si="6"/>
        <v>764.50000000000011</v>
      </c>
      <c r="H77" s="85">
        <f>H76+80</f>
        <v>28280</v>
      </c>
      <c r="I77" s="86">
        <f t="shared" si="7"/>
        <v>19654600</v>
      </c>
      <c r="J77" s="87">
        <f t="shared" si="8"/>
        <v>22602790</v>
      </c>
      <c r="K77" s="87">
        <f t="shared" si="9"/>
        <v>15723680</v>
      </c>
      <c r="L77" s="88">
        <f t="shared" si="10"/>
        <v>56500</v>
      </c>
      <c r="M77" s="87">
        <f t="shared" si="11"/>
        <v>2293500.0000000005</v>
      </c>
      <c r="N77" s="83" t="s">
        <v>13</v>
      </c>
      <c r="O77" s="19"/>
    </row>
    <row r="78" spans="1:15" s="20" customFormat="1" ht="13.5" x14ac:dyDescent="0.25">
      <c r="A78" s="83">
        <v>77</v>
      </c>
      <c r="B78" s="84">
        <v>1702</v>
      </c>
      <c r="C78" s="84">
        <v>17</v>
      </c>
      <c r="D78" s="84">
        <v>18</v>
      </c>
      <c r="E78" s="102" t="s">
        <v>10</v>
      </c>
      <c r="F78" s="85">
        <v>700</v>
      </c>
      <c r="G78" s="85">
        <f t="shared" si="6"/>
        <v>770.00000000000011</v>
      </c>
      <c r="H78" s="85">
        <f>H77</f>
        <v>28280</v>
      </c>
      <c r="I78" s="86">
        <f t="shared" si="7"/>
        <v>19796000</v>
      </c>
      <c r="J78" s="87">
        <f t="shared" si="8"/>
        <v>22765400</v>
      </c>
      <c r="K78" s="87">
        <f t="shared" si="9"/>
        <v>15836800</v>
      </c>
      <c r="L78" s="88">
        <f t="shared" si="10"/>
        <v>57000</v>
      </c>
      <c r="M78" s="87">
        <f t="shared" si="11"/>
        <v>2310000.0000000005</v>
      </c>
      <c r="N78" s="83" t="s">
        <v>13</v>
      </c>
      <c r="O78" s="19"/>
    </row>
    <row r="79" spans="1:15" s="20" customFormat="1" ht="13.5" x14ac:dyDescent="0.25">
      <c r="A79" s="83">
        <v>78</v>
      </c>
      <c r="B79" s="84">
        <v>1703</v>
      </c>
      <c r="C79" s="84">
        <v>17</v>
      </c>
      <c r="D79" s="84">
        <v>18</v>
      </c>
      <c r="E79" s="102" t="s">
        <v>10</v>
      </c>
      <c r="F79" s="85">
        <v>525</v>
      </c>
      <c r="G79" s="85">
        <f t="shared" si="6"/>
        <v>577.5</v>
      </c>
      <c r="H79" s="85">
        <f>H78</f>
        <v>28280</v>
      </c>
      <c r="I79" s="86">
        <v>0</v>
      </c>
      <c r="J79" s="87">
        <f t="shared" si="8"/>
        <v>0</v>
      </c>
      <c r="K79" s="87">
        <f t="shared" si="9"/>
        <v>0</v>
      </c>
      <c r="L79" s="88">
        <f t="shared" si="10"/>
        <v>0</v>
      </c>
      <c r="M79" s="87">
        <f t="shared" si="11"/>
        <v>1732500</v>
      </c>
      <c r="N79" s="83" t="s">
        <v>12</v>
      </c>
      <c r="O79" s="19"/>
    </row>
    <row r="80" spans="1:15" s="20" customFormat="1" ht="13.5" x14ac:dyDescent="0.25">
      <c r="A80" s="83">
        <v>79</v>
      </c>
      <c r="B80" s="84">
        <v>1704</v>
      </c>
      <c r="C80" s="84">
        <v>17</v>
      </c>
      <c r="D80" s="84">
        <v>18</v>
      </c>
      <c r="E80" s="102" t="s">
        <v>10</v>
      </c>
      <c r="F80" s="85">
        <v>525</v>
      </c>
      <c r="G80" s="85">
        <f t="shared" si="6"/>
        <v>577.5</v>
      </c>
      <c r="H80" s="85">
        <f>H79</f>
        <v>28280</v>
      </c>
      <c r="I80" s="86">
        <v>0</v>
      </c>
      <c r="J80" s="87">
        <f t="shared" si="8"/>
        <v>0</v>
      </c>
      <c r="K80" s="87">
        <f t="shared" si="9"/>
        <v>0</v>
      </c>
      <c r="L80" s="88">
        <f t="shared" si="10"/>
        <v>0</v>
      </c>
      <c r="M80" s="87">
        <f t="shared" si="11"/>
        <v>1732500</v>
      </c>
      <c r="N80" s="83" t="s">
        <v>12</v>
      </c>
      <c r="O80" s="19"/>
    </row>
    <row r="81" spans="1:15" s="20" customFormat="1" ht="13.5" x14ac:dyDescent="0.25">
      <c r="A81" s="83">
        <v>80</v>
      </c>
      <c r="B81" s="84">
        <v>1705</v>
      </c>
      <c r="C81" s="84">
        <v>17</v>
      </c>
      <c r="D81" s="84">
        <v>18</v>
      </c>
      <c r="E81" s="102" t="s">
        <v>10</v>
      </c>
      <c r="F81" s="85">
        <v>525</v>
      </c>
      <c r="G81" s="85">
        <f t="shared" si="6"/>
        <v>577.5</v>
      </c>
      <c r="H81" s="85">
        <f>H80</f>
        <v>28280</v>
      </c>
      <c r="I81" s="86">
        <v>0</v>
      </c>
      <c r="J81" s="87">
        <f t="shared" si="8"/>
        <v>0</v>
      </c>
      <c r="K81" s="87">
        <f t="shared" si="9"/>
        <v>0</v>
      </c>
      <c r="L81" s="88">
        <f t="shared" si="10"/>
        <v>0</v>
      </c>
      <c r="M81" s="87">
        <f t="shared" si="11"/>
        <v>1732500</v>
      </c>
      <c r="N81" s="83" t="s">
        <v>12</v>
      </c>
      <c r="O81" s="19"/>
    </row>
    <row r="82" spans="1:15" s="20" customFormat="1" ht="13.5" x14ac:dyDescent="0.25">
      <c r="A82" s="83">
        <v>81</v>
      </c>
      <c r="B82" s="84">
        <v>1801</v>
      </c>
      <c r="C82" s="84">
        <v>18</v>
      </c>
      <c r="D82" s="84">
        <v>19</v>
      </c>
      <c r="E82" s="102" t="s">
        <v>10</v>
      </c>
      <c r="F82" s="85">
        <v>695</v>
      </c>
      <c r="G82" s="85">
        <f t="shared" si="6"/>
        <v>764.50000000000011</v>
      </c>
      <c r="H82" s="85">
        <f>H81+80</f>
        <v>28360</v>
      </c>
      <c r="I82" s="86">
        <f t="shared" si="7"/>
        <v>19710200</v>
      </c>
      <c r="J82" s="87">
        <f t="shared" si="8"/>
        <v>22666730</v>
      </c>
      <c r="K82" s="87">
        <f t="shared" si="9"/>
        <v>15768160</v>
      </c>
      <c r="L82" s="88">
        <f t="shared" si="10"/>
        <v>56500</v>
      </c>
      <c r="M82" s="87">
        <f t="shared" si="11"/>
        <v>2293500.0000000005</v>
      </c>
      <c r="N82" s="83" t="s">
        <v>13</v>
      </c>
      <c r="O82" s="19"/>
    </row>
    <row r="83" spans="1:15" s="20" customFormat="1" ht="13.5" x14ac:dyDescent="0.25">
      <c r="A83" s="83">
        <v>82</v>
      </c>
      <c r="B83" s="84">
        <v>1802</v>
      </c>
      <c r="C83" s="84">
        <v>18</v>
      </c>
      <c r="D83" s="84">
        <v>19</v>
      </c>
      <c r="E83" s="102" t="s">
        <v>10</v>
      </c>
      <c r="F83" s="85">
        <v>700</v>
      </c>
      <c r="G83" s="85">
        <f t="shared" si="6"/>
        <v>770.00000000000011</v>
      </c>
      <c r="H83" s="85">
        <f>H82</f>
        <v>28360</v>
      </c>
      <c r="I83" s="86">
        <f t="shared" si="7"/>
        <v>19852000</v>
      </c>
      <c r="J83" s="87">
        <f t="shared" si="8"/>
        <v>22829800</v>
      </c>
      <c r="K83" s="87">
        <f t="shared" si="9"/>
        <v>15881600</v>
      </c>
      <c r="L83" s="88">
        <f t="shared" si="10"/>
        <v>57000</v>
      </c>
      <c r="M83" s="87">
        <f t="shared" si="11"/>
        <v>2310000.0000000005</v>
      </c>
      <c r="N83" s="83" t="s">
        <v>13</v>
      </c>
      <c r="O83" s="19"/>
    </row>
    <row r="84" spans="1:15" s="20" customFormat="1" ht="13.5" x14ac:dyDescent="0.25">
      <c r="A84" s="83">
        <v>83</v>
      </c>
      <c r="B84" s="84">
        <v>1803</v>
      </c>
      <c r="C84" s="84">
        <v>18</v>
      </c>
      <c r="D84" s="84">
        <v>19</v>
      </c>
      <c r="E84" s="102" t="s">
        <v>10</v>
      </c>
      <c r="F84" s="85">
        <v>525</v>
      </c>
      <c r="G84" s="85">
        <f t="shared" si="6"/>
        <v>577.5</v>
      </c>
      <c r="H84" s="85">
        <f>H83</f>
        <v>28360</v>
      </c>
      <c r="I84" s="86">
        <v>0</v>
      </c>
      <c r="J84" s="87">
        <f t="shared" si="8"/>
        <v>0</v>
      </c>
      <c r="K84" s="87">
        <f t="shared" si="9"/>
        <v>0</v>
      </c>
      <c r="L84" s="88">
        <f t="shared" si="10"/>
        <v>0</v>
      </c>
      <c r="M84" s="87">
        <f t="shared" si="11"/>
        <v>1732500</v>
      </c>
      <c r="N84" s="83" t="s">
        <v>12</v>
      </c>
      <c r="O84" s="19"/>
    </row>
    <row r="85" spans="1:15" s="20" customFormat="1" ht="13.5" x14ac:dyDescent="0.25">
      <c r="A85" s="83">
        <v>84</v>
      </c>
      <c r="B85" s="84">
        <v>1804</v>
      </c>
      <c r="C85" s="84">
        <v>18</v>
      </c>
      <c r="D85" s="84">
        <v>19</v>
      </c>
      <c r="E85" s="102" t="s">
        <v>10</v>
      </c>
      <c r="F85" s="85">
        <v>525</v>
      </c>
      <c r="G85" s="85">
        <f t="shared" si="6"/>
        <v>577.5</v>
      </c>
      <c r="H85" s="85">
        <f>H84</f>
        <v>28360</v>
      </c>
      <c r="I85" s="86">
        <v>0</v>
      </c>
      <c r="J85" s="87">
        <f t="shared" si="8"/>
        <v>0</v>
      </c>
      <c r="K85" s="87">
        <f t="shared" si="9"/>
        <v>0</v>
      </c>
      <c r="L85" s="88">
        <f t="shared" si="10"/>
        <v>0</v>
      </c>
      <c r="M85" s="87">
        <f t="shared" si="11"/>
        <v>1732500</v>
      </c>
      <c r="N85" s="83" t="s">
        <v>12</v>
      </c>
      <c r="O85" s="19"/>
    </row>
    <row r="86" spans="1:15" s="20" customFormat="1" ht="13.5" x14ac:dyDescent="0.25">
      <c r="A86" s="83">
        <v>85</v>
      </c>
      <c r="B86" s="84">
        <v>1805</v>
      </c>
      <c r="C86" s="84">
        <v>18</v>
      </c>
      <c r="D86" s="84">
        <v>19</v>
      </c>
      <c r="E86" s="102" t="s">
        <v>10</v>
      </c>
      <c r="F86" s="85">
        <v>525</v>
      </c>
      <c r="G86" s="85">
        <f t="shared" si="6"/>
        <v>577.5</v>
      </c>
      <c r="H86" s="85">
        <f>H85</f>
        <v>28360</v>
      </c>
      <c r="I86" s="86">
        <v>0</v>
      </c>
      <c r="J86" s="87">
        <f t="shared" si="8"/>
        <v>0</v>
      </c>
      <c r="K86" s="87">
        <f t="shared" si="9"/>
        <v>0</v>
      </c>
      <c r="L86" s="88">
        <f t="shared" si="10"/>
        <v>0</v>
      </c>
      <c r="M86" s="87">
        <f t="shared" si="11"/>
        <v>1732500</v>
      </c>
      <c r="N86" s="83" t="s">
        <v>12</v>
      </c>
      <c r="O86" s="19"/>
    </row>
    <row r="87" spans="1:15" s="20" customFormat="1" ht="13.5" x14ac:dyDescent="0.25">
      <c r="A87" s="83">
        <v>86</v>
      </c>
      <c r="B87" s="84">
        <v>1901</v>
      </c>
      <c r="C87" s="84">
        <v>19</v>
      </c>
      <c r="D87" s="84">
        <v>20</v>
      </c>
      <c r="E87" s="102" t="s">
        <v>10</v>
      </c>
      <c r="F87" s="85">
        <v>695</v>
      </c>
      <c r="G87" s="85">
        <f t="shared" si="6"/>
        <v>764.50000000000011</v>
      </c>
      <c r="H87" s="85">
        <f>H86+80</f>
        <v>28440</v>
      </c>
      <c r="I87" s="86">
        <f t="shared" si="7"/>
        <v>19765800</v>
      </c>
      <c r="J87" s="87">
        <f t="shared" si="8"/>
        <v>22730670</v>
      </c>
      <c r="K87" s="87">
        <f t="shared" si="9"/>
        <v>15812640</v>
      </c>
      <c r="L87" s="88">
        <f t="shared" si="10"/>
        <v>57000</v>
      </c>
      <c r="M87" s="87">
        <f t="shared" si="11"/>
        <v>2293500.0000000005</v>
      </c>
      <c r="N87" s="83" t="s">
        <v>13</v>
      </c>
      <c r="O87" s="19"/>
    </row>
    <row r="88" spans="1:15" s="20" customFormat="1" ht="13.5" x14ac:dyDescent="0.25">
      <c r="A88" s="83">
        <v>87</v>
      </c>
      <c r="B88" s="84">
        <v>1902</v>
      </c>
      <c r="C88" s="84">
        <v>19</v>
      </c>
      <c r="D88" s="84">
        <v>20</v>
      </c>
      <c r="E88" s="102" t="s">
        <v>10</v>
      </c>
      <c r="F88" s="85">
        <v>700</v>
      </c>
      <c r="G88" s="85">
        <f t="shared" si="6"/>
        <v>770.00000000000011</v>
      </c>
      <c r="H88" s="85">
        <f>H87</f>
        <v>28440</v>
      </c>
      <c r="I88" s="86">
        <f t="shared" si="7"/>
        <v>19908000</v>
      </c>
      <c r="J88" s="87">
        <f t="shared" si="8"/>
        <v>22894200</v>
      </c>
      <c r="K88" s="87">
        <f t="shared" si="9"/>
        <v>15926400</v>
      </c>
      <c r="L88" s="88">
        <f t="shared" si="10"/>
        <v>57000</v>
      </c>
      <c r="M88" s="87">
        <f t="shared" si="11"/>
        <v>2310000.0000000005</v>
      </c>
      <c r="N88" s="83" t="s">
        <v>13</v>
      </c>
      <c r="O88" s="19"/>
    </row>
    <row r="89" spans="1:15" s="20" customFormat="1" ht="13.5" x14ac:dyDescent="0.25">
      <c r="A89" s="83">
        <v>88</v>
      </c>
      <c r="B89" s="84">
        <v>1903</v>
      </c>
      <c r="C89" s="84">
        <v>19</v>
      </c>
      <c r="D89" s="84">
        <v>20</v>
      </c>
      <c r="E89" s="102" t="s">
        <v>10</v>
      </c>
      <c r="F89" s="85">
        <v>525</v>
      </c>
      <c r="G89" s="85">
        <f t="shared" si="6"/>
        <v>577.5</v>
      </c>
      <c r="H89" s="85">
        <f>H88</f>
        <v>28440</v>
      </c>
      <c r="I89" s="86">
        <v>0</v>
      </c>
      <c r="J89" s="87">
        <f t="shared" si="8"/>
        <v>0</v>
      </c>
      <c r="K89" s="87">
        <f t="shared" si="9"/>
        <v>0</v>
      </c>
      <c r="L89" s="88">
        <f t="shared" si="10"/>
        <v>0</v>
      </c>
      <c r="M89" s="87">
        <f t="shared" si="11"/>
        <v>1732500</v>
      </c>
      <c r="N89" s="83" t="s">
        <v>12</v>
      </c>
      <c r="O89" s="19"/>
    </row>
    <row r="90" spans="1:15" s="20" customFormat="1" ht="13.5" x14ac:dyDescent="0.25">
      <c r="A90" s="83">
        <v>89</v>
      </c>
      <c r="B90" s="84">
        <v>1904</v>
      </c>
      <c r="C90" s="84">
        <v>19</v>
      </c>
      <c r="D90" s="84">
        <v>20</v>
      </c>
      <c r="E90" s="102" t="s">
        <v>10</v>
      </c>
      <c r="F90" s="85">
        <v>525</v>
      </c>
      <c r="G90" s="85">
        <f t="shared" si="6"/>
        <v>577.5</v>
      </c>
      <c r="H90" s="85">
        <f>H89</f>
        <v>28440</v>
      </c>
      <c r="I90" s="86">
        <v>0</v>
      </c>
      <c r="J90" s="87">
        <f t="shared" si="8"/>
        <v>0</v>
      </c>
      <c r="K90" s="87">
        <f t="shared" si="9"/>
        <v>0</v>
      </c>
      <c r="L90" s="88">
        <f t="shared" si="10"/>
        <v>0</v>
      </c>
      <c r="M90" s="87">
        <f t="shared" si="11"/>
        <v>1732500</v>
      </c>
      <c r="N90" s="83" t="s">
        <v>12</v>
      </c>
      <c r="O90" s="19"/>
    </row>
    <row r="91" spans="1:15" s="20" customFormat="1" ht="13.5" x14ac:dyDescent="0.25">
      <c r="A91" s="83">
        <v>90</v>
      </c>
      <c r="B91" s="84">
        <v>1905</v>
      </c>
      <c r="C91" s="84">
        <v>19</v>
      </c>
      <c r="D91" s="84">
        <v>20</v>
      </c>
      <c r="E91" s="102" t="s">
        <v>10</v>
      </c>
      <c r="F91" s="85">
        <v>525</v>
      </c>
      <c r="G91" s="85">
        <f t="shared" si="6"/>
        <v>577.5</v>
      </c>
      <c r="H91" s="85">
        <f>H90</f>
        <v>28440</v>
      </c>
      <c r="I91" s="86">
        <v>0</v>
      </c>
      <c r="J91" s="87">
        <f t="shared" si="8"/>
        <v>0</v>
      </c>
      <c r="K91" s="87">
        <f t="shared" si="9"/>
        <v>0</v>
      </c>
      <c r="L91" s="88">
        <f t="shared" si="10"/>
        <v>0</v>
      </c>
      <c r="M91" s="87">
        <f t="shared" si="11"/>
        <v>1732500</v>
      </c>
      <c r="N91" s="83" t="s">
        <v>12</v>
      </c>
      <c r="O91" s="19"/>
    </row>
    <row r="92" spans="1:15" s="20" customFormat="1" ht="13.5" x14ac:dyDescent="0.25">
      <c r="A92" s="83">
        <v>91</v>
      </c>
      <c r="B92" s="84">
        <v>2001</v>
      </c>
      <c r="C92" s="84">
        <v>20</v>
      </c>
      <c r="D92" s="84">
        <v>21</v>
      </c>
      <c r="E92" s="102" t="s">
        <v>10</v>
      </c>
      <c r="F92" s="85">
        <v>695</v>
      </c>
      <c r="G92" s="85">
        <f t="shared" si="6"/>
        <v>764.50000000000011</v>
      </c>
      <c r="H92" s="85">
        <f>H91+80</f>
        <v>28520</v>
      </c>
      <c r="I92" s="86">
        <f t="shared" si="7"/>
        <v>19821400</v>
      </c>
      <c r="J92" s="87">
        <f t="shared" si="8"/>
        <v>22794610</v>
      </c>
      <c r="K92" s="87">
        <f t="shared" si="9"/>
        <v>15857120</v>
      </c>
      <c r="L92" s="88">
        <f t="shared" si="10"/>
        <v>57000</v>
      </c>
      <c r="M92" s="87">
        <f t="shared" si="11"/>
        <v>2293500.0000000005</v>
      </c>
      <c r="N92" s="83" t="s">
        <v>13</v>
      </c>
      <c r="O92" s="19"/>
    </row>
    <row r="93" spans="1:15" s="20" customFormat="1" ht="13.5" x14ac:dyDescent="0.25">
      <c r="A93" s="83">
        <v>92</v>
      </c>
      <c r="B93" s="84">
        <v>2002</v>
      </c>
      <c r="C93" s="84">
        <v>20</v>
      </c>
      <c r="D93" s="84">
        <v>21</v>
      </c>
      <c r="E93" s="102" t="s">
        <v>10</v>
      </c>
      <c r="F93" s="85">
        <v>700</v>
      </c>
      <c r="G93" s="85">
        <f t="shared" si="6"/>
        <v>770.00000000000011</v>
      </c>
      <c r="H93" s="85">
        <f>H92</f>
        <v>28520</v>
      </c>
      <c r="I93" s="86">
        <f t="shared" si="7"/>
        <v>19964000</v>
      </c>
      <c r="J93" s="87">
        <f t="shared" si="8"/>
        <v>22958600</v>
      </c>
      <c r="K93" s="87">
        <f t="shared" si="9"/>
        <v>15971200</v>
      </c>
      <c r="L93" s="88">
        <f t="shared" si="10"/>
        <v>57500</v>
      </c>
      <c r="M93" s="87">
        <f t="shared" si="11"/>
        <v>2310000.0000000005</v>
      </c>
      <c r="N93" s="83" t="s">
        <v>13</v>
      </c>
      <c r="O93" s="19"/>
    </row>
    <row r="94" spans="1:15" s="20" customFormat="1" ht="13.5" x14ac:dyDescent="0.25">
      <c r="A94" s="83">
        <v>93</v>
      </c>
      <c r="B94" s="84">
        <v>2003</v>
      </c>
      <c r="C94" s="84">
        <v>20</v>
      </c>
      <c r="D94" s="84">
        <v>21</v>
      </c>
      <c r="E94" s="102" t="s">
        <v>10</v>
      </c>
      <c r="F94" s="85">
        <v>525</v>
      </c>
      <c r="G94" s="85">
        <f t="shared" si="6"/>
        <v>577.5</v>
      </c>
      <c r="H94" s="85">
        <f>H93</f>
        <v>28520</v>
      </c>
      <c r="I94" s="86">
        <v>0</v>
      </c>
      <c r="J94" s="87">
        <f t="shared" si="8"/>
        <v>0</v>
      </c>
      <c r="K94" s="87">
        <f t="shared" si="9"/>
        <v>0</v>
      </c>
      <c r="L94" s="88">
        <f t="shared" si="10"/>
        <v>0</v>
      </c>
      <c r="M94" s="87">
        <f t="shared" si="11"/>
        <v>1732500</v>
      </c>
      <c r="N94" s="83" t="s">
        <v>12</v>
      </c>
      <c r="O94" s="19"/>
    </row>
    <row r="95" spans="1:15" s="20" customFormat="1" ht="13.5" x14ac:dyDescent="0.25">
      <c r="A95" s="83">
        <v>94</v>
      </c>
      <c r="B95" s="84">
        <v>2004</v>
      </c>
      <c r="C95" s="84">
        <v>20</v>
      </c>
      <c r="D95" s="84">
        <v>21</v>
      </c>
      <c r="E95" s="102" t="s">
        <v>10</v>
      </c>
      <c r="F95" s="85">
        <v>525</v>
      </c>
      <c r="G95" s="85">
        <f t="shared" si="6"/>
        <v>577.5</v>
      </c>
      <c r="H95" s="85">
        <f>H94</f>
        <v>28520</v>
      </c>
      <c r="I95" s="86">
        <v>0</v>
      </c>
      <c r="J95" s="87">
        <f t="shared" si="8"/>
        <v>0</v>
      </c>
      <c r="K95" s="87">
        <f t="shared" si="9"/>
        <v>0</v>
      </c>
      <c r="L95" s="88">
        <f t="shared" si="10"/>
        <v>0</v>
      </c>
      <c r="M95" s="87">
        <f t="shared" si="11"/>
        <v>1732500</v>
      </c>
      <c r="N95" s="83" t="s">
        <v>12</v>
      </c>
      <c r="O95" s="19"/>
    </row>
    <row r="96" spans="1:15" s="20" customFormat="1" ht="13.5" x14ac:dyDescent="0.25">
      <c r="A96" s="83">
        <v>95</v>
      </c>
      <c r="B96" s="84">
        <v>2005</v>
      </c>
      <c r="C96" s="84">
        <v>20</v>
      </c>
      <c r="D96" s="84">
        <v>21</v>
      </c>
      <c r="E96" s="102" t="s">
        <v>10</v>
      </c>
      <c r="F96" s="85">
        <v>525</v>
      </c>
      <c r="G96" s="85">
        <f t="shared" si="6"/>
        <v>577.5</v>
      </c>
      <c r="H96" s="85">
        <f>H95</f>
        <v>28520</v>
      </c>
      <c r="I96" s="86">
        <v>0</v>
      </c>
      <c r="J96" s="87">
        <f t="shared" si="8"/>
        <v>0</v>
      </c>
      <c r="K96" s="87">
        <f t="shared" si="9"/>
        <v>0</v>
      </c>
      <c r="L96" s="88">
        <f t="shared" si="10"/>
        <v>0</v>
      </c>
      <c r="M96" s="87">
        <f t="shared" si="11"/>
        <v>1732500</v>
      </c>
      <c r="N96" s="83" t="s">
        <v>12</v>
      </c>
      <c r="O96" s="19"/>
    </row>
    <row r="97" spans="1:15" s="20" customFormat="1" ht="13.5" x14ac:dyDescent="0.25">
      <c r="A97" s="83">
        <v>96</v>
      </c>
      <c r="B97" s="84">
        <v>2101</v>
      </c>
      <c r="C97" s="84">
        <v>21</v>
      </c>
      <c r="D97" s="84">
        <v>22</v>
      </c>
      <c r="E97" s="102" t="s">
        <v>10</v>
      </c>
      <c r="F97" s="85">
        <v>695</v>
      </c>
      <c r="G97" s="85">
        <f t="shared" si="6"/>
        <v>764.50000000000011</v>
      </c>
      <c r="H97" s="85">
        <f>H96+80</f>
        <v>28600</v>
      </c>
      <c r="I97" s="86">
        <f t="shared" si="7"/>
        <v>19877000</v>
      </c>
      <c r="J97" s="87">
        <f t="shared" si="8"/>
        <v>22858550</v>
      </c>
      <c r="K97" s="87">
        <f t="shared" si="9"/>
        <v>15901600</v>
      </c>
      <c r="L97" s="88">
        <f t="shared" si="10"/>
        <v>57000</v>
      </c>
      <c r="M97" s="87">
        <f t="shared" si="11"/>
        <v>2293500.0000000005</v>
      </c>
      <c r="N97" s="83" t="s">
        <v>13</v>
      </c>
      <c r="O97" s="19"/>
    </row>
    <row r="98" spans="1:15" s="20" customFormat="1" ht="13.5" x14ac:dyDescent="0.25">
      <c r="A98" s="83">
        <v>97</v>
      </c>
      <c r="B98" s="84">
        <v>2102</v>
      </c>
      <c r="C98" s="84">
        <v>21</v>
      </c>
      <c r="D98" s="84">
        <v>22</v>
      </c>
      <c r="E98" s="102" t="s">
        <v>32</v>
      </c>
      <c r="F98" s="85">
        <v>940</v>
      </c>
      <c r="G98" s="85">
        <f t="shared" si="6"/>
        <v>1034</v>
      </c>
      <c r="H98" s="85">
        <f>H97</f>
        <v>28600</v>
      </c>
      <c r="I98" s="86">
        <f t="shared" si="7"/>
        <v>26884000</v>
      </c>
      <c r="J98" s="87">
        <f t="shared" si="8"/>
        <v>30916600</v>
      </c>
      <c r="K98" s="87">
        <f t="shared" si="9"/>
        <v>21507200</v>
      </c>
      <c r="L98" s="88">
        <f t="shared" si="10"/>
        <v>77500</v>
      </c>
      <c r="M98" s="87">
        <f t="shared" si="11"/>
        <v>3102000</v>
      </c>
      <c r="N98" s="83" t="s">
        <v>13</v>
      </c>
      <c r="O98" s="19"/>
    </row>
    <row r="99" spans="1:15" s="20" customFormat="1" ht="13.5" x14ac:dyDescent="0.25">
      <c r="A99" s="83">
        <v>98</v>
      </c>
      <c r="B99" s="84">
        <v>2105</v>
      </c>
      <c r="C99" s="84">
        <v>21</v>
      </c>
      <c r="D99" s="84">
        <v>22</v>
      </c>
      <c r="E99" s="102" t="s">
        <v>10</v>
      </c>
      <c r="F99" s="85">
        <v>525</v>
      </c>
      <c r="G99" s="85">
        <f t="shared" si="6"/>
        <v>577.5</v>
      </c>
      <c r="H99" s="85">
        <f>H98</f>
        <v>28600</v>
      </c>
      <c r="I99" s="86">
        <v>0</v>
      </c>
      <c r="J99" s="87">
        <f t="shared" si="8"/>
        <v>0</v>
      </c>
      <c r="K99" s="87">
        <f t="shared" si="9"/>
        <v>0</v>
      </c>
      <c r="L99" s="88">
        <f t="shared" si="10"/>
        <v>0</v>
      </c>
      <c r="M99" s="87">
        <f t="shared" si="11"/>
        <v>1732500</v>
      </c>
      <c r="N99" s="83" t="s">
        <v>12</v>
      </c>
      <c r="O99" s="19"/>
    </row>
    <row r="100" spans="1:15" s="20" customFormat="1" ht="13.5" x14ac:dyDescent="0.25">
      <c r="A100" s="83">
        <v>99</v>
      </c>
      <c r="B100" s="84">
        <v>2201</v>
      </c>
      <c r="C100" s="84">
        <v>22</v>
      </c>
      <c r="D100" s="84">
        <v>23</v>
      </c>
      <c r="E100" s="102" t="s">
        <v>10</v>
      </c>
      <c r="F100" s="85">
        <v>695</v>
      </c>
      <c r="G100" s="85">
        <f t="shared" si="6"/>
        <v>764.50000000000011</v>
      </c>
      <c r="H100" s="85">
        <f>H99+80</f>
        <v>28680</v>
      </c>
      <c r="I100" s="86">
        <f t="shared" si="7"/>
        <v>19932600</v>
      </c>
      <c r="J100" s="87">
        <f t="shared" si="8"/>
        <v>22922490</v>
      </c>
      <c r="K100" s="87">
        <f t="shared" si="9"/>
        <v>15946080</v>
      </c>
      <c r="L100" s="88">
        <f t="shared" si="10"/>
        <v>57500</v>
      </c>
      <c r="M100" s="87">
        <f t="shared" si="11"/>
        <v>2293500.0000000005</v>
      </c>
      <c r="N100" s="83" t="s">
        <v>13</v>
      </c>
      <c r="O100" s="19"/>
    </row>
    <row r="101" spans="1:15" s="20" customFormat="1" ht="13.5" x14ac:dyDescent="0.25">
      <c r="A101" s="83">
        <v>100</v>
      </c>
      <c r="B101" s="84">
        <v>2202</v>
      </c>
      <c r="C101" s="84">
        <v>22</v>
      </c>
      <c r="D101" s="84">
        <v>23</v>
      </c>
      <c r="E101" s="102" t="s">
        <v>10</v>
      </c>
      <c r="F101" s="85">
        <v>700</v>
      </c>
      <c r="G101" s="85">
        <f t="shared" si="6"/>
        <v>770.00000000000011</v>
      </c>
      <c r="H101" s="85">
        <f>H100</f>
        <v>28680</v>
      </c>
      <c r="I101" s="86">
        <f t="shared" si="7"/>
        <v>20076000</v>
      </c>
      <c r="J101" s="87">
        <f t="shared" si="8"/>
        <v>23087400</v>
      </c>
      <c r="K101" s="87">
        <f t="shared" si="9"/>
        <v>16060800</v>
      </c>
      <c r="L101" s="88">
        <f t="shared" si="10"/>
        <v>57500</v>
      </c>
      <c r="M101" s="87">
        <f t="shared" si="11"/>
        <v>2310000.0000000005</v>
      </c>
      <c r="N101" s="83" t="s">
        <v>13</v>
      </c>
      <c r="O101" s="19"/>
    </row>
    <row r="102" spans="1:15" s="20" customFormat="1" ht="13.5" x14ac:dyDescent="0.25">
      <c r="A102" s="83">
        <v>101</v>
      </c>
      <c r="B102" s="84">
        <v>2203</v>
      </c>
      <c r="C102" s="84">
        <v>22</v>
      </c>
      <c r="D102" s="84">
        <v>23</v>
      </c>
      <c r="E102" s="102" t="s">
        <v>10</v>
      </c>
      <c r="F102" s="85">
        <v>525</v>
      </c>
      <c r="G102" s="85">
        <f t="shared" si="6"/>
        <v>577.5</v>
      </c>
      <c r="H102" s="85">
        <f>H101</f>
        <v>28680</v>
      </c>
      <c r="I102" s="86">
        <v>0</v>
      </c>
      <c r="J102" s="87">
        <f t="shared" si="8"/>
        <v>0</v>
      </c>
      <c r="K102" s="87">
        <f t="shared" si="9"/>
        <v>0</v>
      </c>
      <c r="L102" s="88">
        <f t="shared" si="10"/>
        <v>0</v>
      </c>
      <c r="M102" s="87">
        <f t="shared" si="11"/>
        <v>1732500</v>
      </c>
      <c r="N102" s="83" t="s">
        <v>12</v>
      </c>
      <c r="O102" s="19"/>
    </row>
    <row r="103" spans="1:15" s="20" customFormat="1" ht="13.5" x14ac:dyDescent="0.25">
      <c r="A103" s="83">
        <v>102</v>
      </c>
      <c r="B103" s="84">
        <v>2204</v>
      </c>
      <c r="C103" s="84">
        <v>22</v>
      </c>
      <c r="D103" s="84">
        <v>23</v>
      </c>
      <c r="E103" s="102" t="s">
        <v>10</v>
      </c>
      <c r="F103" s="85">
        <v>525</v>
      </c>
      <c r="G103" s="85">
        <f t="shared" si="6"/>
        <v>577.5</v>
      </c>
      <c r="H103" s="85">
        <f>H102</f>
        <v>28680</v>
      </c>
      <c r="I103" s="86">
        <v>0</v>
      </c>
      <c r="J103" s="87">
        <f t="shared" si="8"/>
        <v>0</v>
      </c>
      <c r="K103" s="87">
        <f t="shared" si="9"/>
        <v>0</v>
      </c>
      <c r="L103" s="88">
        <f t="shared" si="10"/>
        <v>0</v>
      </c>
      <c r="M103" s="87">
        <f t="shared" si="11"/>
        <v>1732500</v>
      </c>
      <c r="N103" s="83" t="s">
        <v>12</v>
      </c>
      <c r="O103" s="19"/>
    </row>
    <row r="104" spans="1:15" s="20" customFormat="1" ht="13.5" x14ac:dyDescent="0.25">
      <c r="A104" s="83">
        <v>103</v>
      </c>
      <c r="B104" s="84">
        <v>2205</v>
      </c>
      <c r="C104" s="84">
        <v>22</v>
      </c>
      <c r="D104" s="84">
        <v>23</v>
      </c>
      <c r="E104" s="102" t="s">
        <v>10</v>
      </c>
      <c r="F104" s="85">
        <v>525</v>
      </c>
      <c r="G104" s="85">
        <f t="shared" si="6"/>
        <v>577.5</v>
      </c>
      <c r="H104" s="85">
        <f>H103</f>
        <v>28680</v>
      </c>
      <c r="I104" s="86">
        <v>0</v>
      </c>
      <c r="J104" s="87">
        <f t="shared" si="8"/>
        <v>0</v>
      </c>
      <c r="K104" s="87">
        <f t="shared" si="9"/>
        <v>0</v>
      </c>
      <c r="L104" s="88">
        <f t="shared" si="10"/>
        <v>0</v>
      </c>
      <c r="M104" s="87">
        <f t="shared" si="11"/>
        <v>1732500</v>
      </c>
      <c r="N104" s="83" t="s">
        <v>12</v>
      </c>
      <c r="O104" s="19"/>
    </row>
    <row r="105" spans="1:15" s="20" customFormat="1" ht="13.5" x14ac:dyDescent="0.25">
      <c r="A105" s="83">
        <v>104</v>
      </c>
      <c r="B105" s="84">
        <v>2301</v>
      </c>
      <c r="C105" s="84">
        <v>23</v>
      </c>
      <c r="D105" s="84">
        <v>24</v>
      </c>
      <c r="E105" s="102" t="s">
        <v>10</v>
      </c>
      <c r="F105" s="85">
        <v>695</v>
      </c>
      <c r="G105" s="85">
        <f t="shared" si="6"/>
        <v>764.50000000000011</v>
      </c>
      <c r="H105" s="85">
        <f>H104+80</f>
        <v>28760</v>
      </c>
      <c r="I105" s="86">
        <f t="shared" si="7"/>
        <v>19988200</v>
      </c>
      <c r="J105" s="87">
        <f t="shared" si="8"/>
        <v>22986430</v>
      </c>
      <c r="K105" s="87">
        <f t="shared" si="9"/>
        <v>15990560</v>
      </c>
      <c r="L105" s="88">
        <f t="shared" si="10"/>
        <v>57500</v>
      </c>
      <c r="M105" s="87">
        <f t="shared" si="11"/>
        <v>2293500.0000000005</v>
      </c>
      <c r="N105" s="83" t="s">
        <v>13</v>
      </c>
      <c r="O105" s="19"/>
    </row>
    <row r="106" spans="1:15" s="20" customFormat="1" ht="13.5" x14ac:dyDescent="0.25">
      <c r="A106" s="83">
        <v>105</v>
      </c>
      <c r="B106" s="84">
        <v>2302</v>
      </c>
      <c r="C106" s="84">
        <v>23</v>
      </c>
      <c r="D106" s="84">
        <v>24</v>
      </c>
      <c r="E106" s="102" t="s">
        <v>10</v>
      </c>
      <c r="F106" s="85">
        <v>700</v>
      </c>
      <c r="G106" s="85">
        <f t="shared" si="6"/>
        <v>770.00000000000011</v>
      </c>
      <c r="H106" s="85">
        <f>H105</f>
        <v>28760</v>
      </c>
      <c r="I106" s="86">
        <f t="shared" si="7"/>
        <v>20132000</v>
      </c>
      <c r="J106" s="87">
        <f t="shared" si="8"/>
        <v>23151800</v>
      </c>
      <c r="K106" s="87">
        <f t="shared" si="9"/>
        <v>16105600</v>
      </c>
      <c r="L106" s="88">
        <f t="shared" si="10"/>
        <v>58000</v>
      </c>
      <c r="M106" s="87">
        <f t="shared" si="11"/>
        <v>2310000.0000000005</v>
      </c>
      <c r="N106" s="83" t="s">
        <v>13</v>
      </c>
      <c r="O106" s="19"/>
    </row>
    <row r="107" spans="1:15" s="20" customFormat="1" ht="13.5" x14ac:dyDescent="0.25">
      <c r="A107" s="83">
        <v>106</v>
      </c>
      <c r="B107" s="84">
        <v>2303</v>
      </c>
      <c r="C107" s="84">
        <v>23</v>
      </c>
      <c r="D107" s="84">
        <v>24</v>
      </c>
      <c r="E107" s="102" t="s">
        <v>10</v>
      </c>
      <c r="F107" s="85">
        <v>660</v>
      </c>
      <c r="G107" s="85">
        <f t="shared" si="6"/>
        <v>726.00000000000011</v>
      </c>
      <c r="H107" s="85">
        <f>H106</f>
        <v>28760</v>
      </c>
      <c r="I107" s="86">
        <f t="shared" si="7"/>
        <v>18981600</v>
      </c>
      <c r="J107" s="87">
        <f t="shared" si="8"/>
        <v>21828840</v>
      </c>
      <c r="K107" s="87">
        <f t="shared" si="9"/>
        <v>15185280</v>
      </c>
      <c r="L107" s="88">
        <f t="shared" si="10"/>
        <v>54500</v>
      </c>
      <c r="M107" s="87">
        <f t="shared" si="11"/>
        <v>2178000.0000000005</v>
      </c>
      <c r="N107" s="83" t="s">
        <v>13</v>
      </c>
      <c r="O107" s="19"/>
    </row>
    <row r="108" spans="1:15" s="20" customFormat="1" ht="13.5" x14ac:dyDescent="0.25">
      <c r="A108" s="83">
        <v>107</v>
      </c>
      <c r="B108" s="84">
        <v>2304</v>
      </c>
      <c r="C108" s="84">
        <v>23</v>
      </c>
      <c r="D108" s="84">
        <v>24</v>
      </c>
      <c r="E108" s="102" t="s">
        <v>10</v>
      </c>
      <c r="F108" s="85">
        <v>660</v>
      </c>
      <c r="G108" s="85">
        <f t="shared" si="6"/>
        <v>726.00000000000011</v>
      </c>
      <c r="H108" s="85">
        <f>H107</f>
        <v>28760</v>
      </c>
      <c r="I108" s="86">
        <f t="shared" si="7"/>
        <v>18981600</v>
      </c>
      <c r="J108" s="87">
        <f t="shared" si="8"/>
        <v>21828840</v>
      </c>
      <c r="K108" s="87">
        <f t="shared" si="9"/>
        <v>15185280</v>
      </c>
      <c r="L108" s="88">
        <f t="shared" si="10"/>
        <v>54500</v>
      </c>
      <c r="M108" s="87">
        <f t="shared" si="11"/>
        <v>2178000.0000000005</v>
      </c>
      <c r="N108" s="83" t="s">
        <v>13</v>
      </c>
      <c r="O108" s="19"/>
    </row>
    <row r="109" spans="1:15" s="20" customFormat="1" ht="13.5" x14ac:dyDescent="0.25">
      <c r="A109" s="83">
        <v>108</v>
      </c>
      <c r="B109" s="84">
        <v>2305</v>
      </c>
      <c r="C109" s="84">
        <v>23</v>
      </c>
      <c r="D109" s="84">
        <v>24</v>
      </c>
      <c r="E109" s="102" t="s">
        <v>10</v>
      </c>
      <c r="F109" s="85">
        <v>525</v>
      </c>
      <c r="G109" s="85">
        <f t="shared" si="6"/>
        <v>577.5</v>
      </c>
      <c r="H109" s="85">
        <f>H108</f>
        <v>28760</v>
      </c>
      <c r="I109" s="86">
        <v>0</v>
      </c>
      <c r="J109" s="87">
        <f t="shared" si="8"/>
        <v>0</v>
      </c>
      <c r="K109" s="87">
        <f t="shared" si="9"/>
        <v>0</v>
      </c>
      <c r="L109" s="88">
        <f t="shared" si="10"/>
        <v>0</v>
      </c>
      <c r="M109" s="87">
        <f t="shared" si="11"/>
        <v>1732500</v>
      </c>
      <c r="N109" s="83" t="s">
        <v>12</v>
      </c>
      <c r="O109" s="19"/>
    </row>
    <row r="110" spans="1:15" s="20" customFormat="1" ht="13.5" x14ac:dyDescent="0.25">
      <c r="A110" s="83">
        <v>109</v>
      </c>
      <c r="B110" s="84">
        <v>2401</v>
      </c>
      <c r="C110" s="84">
        <v>24</v>
      </c>
      <c r="D110" s="84">
        <v>25</v>
      </c>
      <c r="E110" s="102" t="s">
        <v>10</v>
      </c>
      <c r="F110" s="85">
        <v>695</v>
      </c>
      <c r="G110" s="85">
        <f t="shared" si="6"/>
        <v>764.50000000000011</v>
      </c>
      <c r="H110" s="85">
        <f>H109+80</f>
        <v>28840</v>
      </c>
      <c r="I110" s="86">
        <f t="shared" si="7"/>
        <v>20043800</v>
      </c>
      <c r="J110" s="87">
        <f t="shared" si="8"/>
        <v>23050370</v>
      </c>
      <c r="K110" s="87">
        <f t="shared" si="9"/>
        <v>16035040</v>
      </c>
      <c r="L110" s="88">
        <f t="shared" si="10"/>
        <v>57500</v>
      </c>
      <c r="M110" s="87">
        <f t="shared" si="11"/>
        <v>2293500.0000000005</v>
      </c>
      <c r="N110" s="83" t="s">
        <v>13</v>
      </c>
      <c r="O110" s="19"/>
    </row>
    <row r="111" spans="1:15" s="20" customFormat="1" ht="13.5" x14ac:dyDescent="0.25">
      <c r="A111" s="83">
        <v>110</v>
      </c>
      <c r="B111" s="84">
        <v>2402</v>
      </c>
      <c r="C111" s="84">
        <v>24</v>
      </c>
      <c r="D111" s="84">
        <v>25</v>
      </c>
      <c r="E111" s="102" t="s">
        <v>10</v>
      </c>
      <c r="F111" s="85">
        <v>700</v>
      </c>
      <c r="G111" s="85">
        <f t="shared" si="6"/>
        <v>770.00000000000011</v>
      </c>
      <c r="H111" s="85">
        <f>H110</f>
        <v>28840</v>
      </c>
      <c r="I111" s="86">
        <f t="shared" si="7"/>
        <v>20188000</v>
      </c>
      <c r="J111" s="87">
        <f t="shared" si="8"/>
        <v>23216200</v>
      </c>
      <c r="K111" s="87">
        <f t="shared" si="9"/>
        <v>16150400</v>
      </c>
      <c r="L111" s="88">
        <f t="shared" si="10"/>
        <v>58000</v>
      </c>
      <c r="M111" s="87">
        <f t="shared" si="11"/>
        <v>2310000.0000000005</v>
      </c>
      <c r="N111" s="83" t="s">
        <v>13</v>
      </c>
      <c r="O111" s="19"/>
    </row>
    <row r="112" spans="1:15" s="20" customFormat="1" ht="13.5" x14ac:dyDescent="0.25">
      <c r="A112" s="83">
        <v>111</v>
      </c>
      <c r="B112" s="84">
        <v>2403</v>
      </c>
      <c r="C112" s="84">
        <v>24</v>
      </c>
      <c r="D112" s="84">
        <v>25</v>
      </c>
      <c r="E112" s="102" t="s">
        <v>10</v>
      </c>
      <c r="F112" s="85">
        <v>525</v>
      </c>
      <c r="G112" s="85">
        <f t="shared" si="6"/>
        <v>577.5</v>
      </c>
      <c r="H112" s="85">
        <f>H111</f>
        <v>28840</v>
      </c>
      <c r="I112" s="86">
        <f t="shared" si="7"/>
        <v>15141000</v>
      </c>
      <c r="J112" s="87">
        <f t="shared" si="8"/>
        <v>17412150</v>
      </c>
      <c r="K112" s="87">
        <f t="shared" si="9"/>
        <v>12112800</v>
      </c>
      <c r="L112" s="88">
        <f t="shared" si="10"/>
        <v>43500</v>
      </c>
      <c r="M112" s="87">
        <f t="shared" si="11"/>
        <v>1732500</v>
      </c>
      <c r="N112" s="83" t="s">
        <v>13</v>
      </c>
      <c r="O112" s="19"/>
    </row>
    <row r="113" spans="1:15" s="20" customFormat="1" ht="13.5" x14ac:dyDescent="0.25">
      <c r="A113" s="83">
        <v>112</v>
      </c>
      <c r="B113" s="84">
        <v>2404</v>
      </c>
      <c r="C113" s="84">
        <v>24</v>
      </c>
      <c r="D113" s="84">
        <v>25</v>
      </c>
      <c r="E113" s="102" t="s">
        <v>10</v>
      </c>
      <c r="F113" s="85">
        <v>525</v>
      </c>
      <c r="G113" s="85">
        <f t="shared" si="6"/>
        <v>577.5</v>
      </c>
      <c r="H113" s="85">
        <f>H112</f>
        <v>28840</v>
      </c>
      <c r="I113" s="86">
        <f t="shared" si="7"/>
        <v>15141000</v>
      </c>
      <c r="J113" s="87">
        <f t="shared" si="8"/>
        <v>17412150</v>
      </c>
      <c r="K113" s="87">
        <f t="shared" si="9"/>
        <v>12112800</v>
      </c>
      <c r="L113" s="88">
        <f t="shared" si="10"/>
        <v>43500</v>
      </c>
      <c r="M113" s="87">
        <f t="shared" si="11"/>
        <v>1732500</v>
      </c>
      <c r="N113" s="83" t="s">
        <v>13</v>
      </c>
      <c r="O113" s="19"/>
    </row>
    <row r="114" spans="1:15" s="20" customFormat="1" ht="13.5" x14ac:dyDescent="0.25">
      <c r="A114" s="83">
        <v>113</v>
      </c>
      <c r="B114" s="84">
        <v>2405</v>
      </c>
      <c r="C114" s="84">
        <v>24</v>
      </c>
      <c r="D114" s="84">
        <v>25</v>
      </c>
      <c r="E114" s="102" t="s">
        <v>10</v>
      </c>
      <c r="F114" s="85">
        <v>525</v>
      </c>
      <c r="G114" s="85">
        <f t="shared" si="6"/>
        <v>577.5</v>
      </c>
      <c r="H114" s="85">
        <f>H113</f>
        <v>28840</v>
      </c>
      <c r="I114" s="86">
        <f t="shared" si="7"/>
        <v>15141000</v>
      </c>
      <c r="J114" s="87">
        <f t="shared" si="8"/>
        <v>17412150</v>
      </c>
      <c r="K114" s="87">
        <f t="shared" si="9"/>
        <v>12112800</v>
      </c>
      <c r="L114" s="88">
        <f t="shared" si="10"/>
        <v>43500</v>
      </c>
      <c r="M114" s="87">
        <f t="shared" si="11"/>
        <v>1732500</v>
      </c>
      <c r="N114" s="83" t="s">
        <v>13</v>
      </c>
      <c r="O114" s="19"/>
    </row>
    <row r="115" spans="1:15" s="20" customFormat="1" ht="13.5" x14ac:dyDescent="0.25">
      <c r="A115" s="83">
        <v>114</v>
      </c>
      <c r="B115" s="84">
        <v>2501</v>
      </c>
      <c r="C115" s="84">
        <v>25</v>
      </c>
      <c r="D115" s="84">
        <v>26</v>
      </c>
      <c r="E115" s="102" t="s">
        <v>10</v>
      </c>
      <c r="F115" s="85">
        <v>695</v>
      </c>
      <c r="G115" s="85">
        <f t="shared" si="6"/>
        <v>764.50000000000011</v>
      </c>
      <c r="H115" s="85">
        <f>H114+80</f>
        <v>28920</v>
      </c>
      <c r="I115" s="86">
        <f t="shared" si="7"/>
        <v>20099400</v>
      </c>
      <c r="J115" s="87">
        <f t="shared" si="8"/>
        <v>23114310</v>
      </c>
      <c r="K115" s="87">
        <f t="shared" si="9"/>
        <v>16079520</v>
      </c>
      <c r="L115" s="88">
        <f t="shared" si="10"/>
        <v>58000</v>
      </c>
      <c r="M115" s="87">
        <f t="shared" si="11"/>
        <v>2293500.0000000005</v>
      </c>
      <c r="N115" s="83" t="s">
        <v>13</v>
      </c>
      <c r="O115" s="19"/>
    </row>
    <row r="116" spans="1:15" s="20" customFormat="1" ht="13.5" x14ac:dyDescent="0.25">
      <c r="A116" s="83">
        <v>115</v>
      </c>
      <c r="B116" s="84">
        <v>2502</v>
      </c>
      <c r="C116" s="84">
        <v>25</v>
      </c>
      <c r="D116" s="84">
        <v>26</v>
      </c>
      <c r="E116" s="102" t="s">
        <v>10</v>
      </c>
      <c r="F116" s="85">
        <v>700</v>
      </c>
      <c r="G116" s="85">
        <f t="shared" si="6"/>
        <v>770.00000000000011</v>
      </c>
      <c r="H116" s="85">
        <f>H115</f>
        <v>28920</v>
      </c>
      <c r="I116" s="86">
        <f t="shared" si="7"/>
        <v>20244000</v>
      </c>
      <c r="J116" s="87">
        <f t="shared" si="8"/>
        <v>23280600</v>
      </c>
      <c r="K116" s="87">
        <f t="shared" si="9"/>
        <v>16195200</v>
      </c>
      <c r="L116" s="88">
        <f t="shared" si="10"/>
        <v>58000</v>
      </c>
      <c r="M116" s="87">
        <f t="shared" si="11"/>
        <v>2310000.0000000005</v>
      </c>
      <c r="N116" s="83" t="s">
        <v>13</v>
      </c>
      <c r="O116" s="19"/>
    </row>
    <row r="117" spans="1:15" s="20" customFormat="1" ht="13.5" x14ac:dyDescent="0.25">
      <c r="A117" s="83">
        <v>116</v>
      </c>
      <c r="B117" s="84">
        <v>2503</v>
      </c>
      <c r="C117" s="84">
        <v>25</v>
      </c>
      <c r="D117" s="84">
        <v>26</v>
      </c>
      <c r="E117" s="102" t="s">
        <v>10</v>
      </c>
      <c r="F117" s="85">
        <v>525</v>
      </c>
      <c r="G117" s="85">
        <f t="shared" si="6"/>
        <v>577.5</v>
      </c>
      <c r="H117" s="85">
        <f>H116</f>
        <v>28920</v>
      </c>
      <c r="I117" s="86">
        <f t="shared" si="7"/>
        <v>15183000</v>
      </c>
      <c r="J117" s="87">
        <f t="shared" si="8"/>
        <v>17460450</v>
      </c>
      <c r="K117" s="87">
        <f t="shared" si="9"/>
        <v>12146400</v>
      </c>
      <c r="L117" s="88">
        <f t="shared" si="10"/>
        <v>43500</v>
      </c>
      <c r="M117" s="87">
        <f t="shared" si="11"/>
        <v>1732500</v>
      </c>
      <c r="N117" s="83" t="s">
        <v>13</v>
      </c>
      <c r="O117" s="19"/>
    </row>
    <row r="118" spans="1:15" s="20" customFormat="1" ht="13.5" x14ac:dyDescent="0.25">
      <c r="A118" s="83">
        <v>117</v>
      </c>
      <c r="B118" s="84">
        <v>2504</v>
      </c>
      <c r="C118" s="84">
        <v>25</v>
      </c>
      <c r="D118" s="84">
        <v>26</v>
      </c>
      <c r="E118" s="102" t="s">
        <v>10</v>
      </c>
      <c r="F118" s="85">
        <v>525</v>
      </c>
      <c r="G118" s="85">
        <f t="shared" si="6"/>
        <v>577.5</v>
      </c>
      <c r="H118" s="85">
        <f>H117</f>
        <v>28920</v>
      </c>
      <c r="I118" s="86">
        <f t="shared" si="7"/>
        <v>15183000</v>
      </c>
      <c r="J118" s="87">
        <f t="shared" si="8"/>
        <v>17460450</v>
      </c>
      <c r="K118" s="87">
        <f t="shared" si="9"/>
        <v>12146400</v>
      </c>
      <c r="L118" s="88">
        <f t="shared" si="10"/>
        <v>43500</v>
      </c>
      <c r="M118" s="87">
        <f t="shared" si="11"/>
        <v>1732500</v>
      </c>
      <c r="N118" s="83" t="s">
        <v>13</v>
      </c>
      <c r="O118" s="19"/>
    </row>
    <row r="119" spans="1:15" s="20" customFormat="1" ht="13.5" x14ac:dyDescent="0.25">
      <c r="A119" s="83">
        <v>118</v>
      </c>
      <c r="B119" s="84">
        <v>2505</v>
      </c>
      <c r="C119" s="84">
        <v>25</v>
      </c>
      <c r="D119" s="84">
        <v>26</v>
      </c>
      <c r="E119" s="102" t="s">
        <v>10</v>
      </c>
      <c r="F119" s="85">
        <v>525</v>
      </c>
      <c r="G119" s="85">
        <f t="shared" si="6"/>
        <v>577.5</v>
      </c>
      <c r="H119" s="85">
        <f>H118</f>
        <v>28920</v>
      </c>
      <c r="I119" s="86">
        <f t="shared" si="7"/>
        <v>15183000</v>
      </c>
      <c r="J119" s="87">
        <f t="shared" si="8"/>
        <v>17460450</v>
      </c>
      <c r="K119" s="87">
        <f t="shared" si="9"/>
        <v>12146400</v>
      </c>
      <c r="L119" s="88">
        <f t="shared" si="10"/>
        <v>43500</v>
      </c>
      <c r="M119" s="87">
        <f t="shared" si="11"/>
        <v>1732500</v>
      </c>
      <c r="N119" s="83" t="s">
        <v>13</v>
      </c>
      <c r="O119" s="19"/>
    </row>
    <row r="120" spans="1:15" s="20" customFormat="1" ht="13.5" x14ac:dyDescent="0.25">
      <c r="A120" s="83">
        <v>119</v>
      </c>
      <c r="B120" s="84">
        <v>2601</v>
      </c>
      <c r="C120" s="84">
        <v>26</v>
      </c>
      <c r="D120" s="84">
        <v>27</v>
      </c>
      <c r="E120" s="102" t="s">
        <v>10</v>
      </c>
      <c r="F120" s="85">
        <v>695</v>
      </c>
      <c r="G120" s="85">
        <f t="shared" si="6"/>
        <v>764.50000000000011</v>
      </c>
      <c r="H120" s="85">
        <f>H119+80</f>
        <v>29000</v>
      </c>
      <c r="I120" s="86">
        <f t="shared" si="7"/>
        <v>20155000</v>
      </c>
      <c r="J120" s="87">
        <f t="shared" si="8"/>
        <v>23178250</v>
      </c>
      <c r="K120" s="87">
        <f t="shared" si="9"/>
        <v>16124000</v>
      </c>
      <c r="L120" s="88">
        <f t="shared" si="10"/>
        <v>58000</v>
      </c>
      <c r="M120" s="87">
        <f t="shared" si="11"/>
        <v>2293500.0000000005</v>
      </c>
      <c r="N120" s="83" t="s">
        <v>13</v>
      </c>
      <c r="O120" s="19"/>
    </row>
    <row r="121" spans="1:15" s="20" customFormat="1" ht="13.5" x14ac:dyDescent="0.25">
      <c r="A121" s="83">
        <v>120</v>
      </c>
      <c r="B121" s="84">
        <v>2602</v>
      </c>
      <c r="C121" s="84">
        <v>26</v>
      </c>
      <c r="D121" s="84">
        <v>27</v>
      </c>
      <c r="E121" s="102" t="s">
        <v>10</v>
      </c>
      <c r="F121" s="85">
        <v>700</v>
      </c>
      <c r="G121" s="85">
        <f t="shared" si="6"/>
        <v>770.00000000000011</v>
      </c>
      <c r="H121" s="85">
        <f>H120</f>
        <v>29000</v>
      </c>
      <c r="I121" s="86">
        <f t="shared" si="7"/>
        <v>20300000</v>
      </c>
      <c r="J121" s="87">
        <f t="shared" si="8"/>
        <v>23345000</v>
      </c>
      <c r="K121" s="87">
        <f t="shared" si="9"/>
        <v>16240000</v>
      </c>
      <c r="L121" s="88">
        <f t="shared" si="10"/>
        <v>58500</v>
      </c>
      <c r="M121" s="87">
        <f t="shared" si="11"/>
        <v>2310000.0000000005</v>
      </c>
      <c r="N121" s="83" t="s">
        <v>13</v>
      </c>
      <c r="O121" s="19"/>
    </row>
    <row r="122" spans="1:15" s="20" customFormat="1" ht="13.5" x14ac:dyDescent="0.25">
      <c r="A122" s="83">
        <v>121</v>
      </c>
      <c r="B122" s="84">
        <v>2603</v>
      </c>
      <c r="C122" s="84">
        <v>26</v>
      </c>
      <c r="D122" s="84">
        <v>27</v>
      </c>
      <c r="E122" s="102" t="s">
        <v>10</v>
      </c>
      <c r="F122" s="85">
        <v>525</v>
      </c>
      <c r="G122" s="85">
        <f t="shared" si="6"/>
        <v>577.5</v>
      </c>
      <c r="H122" s="85">
        <f>H121</f>
        <v>29000</v>
      </c>
      <c r="I122" s="86">
        <f t="shared" si="7"/>
        <v>15225000</v>
      </c>
      <c r="J122" s="87">
        <f t="shared" si="8"/>
        <v>17508750</v>
      </c>
      <c r="K122" s="87">
        <f t="shared" si="9"/>
        <v>12180000</v>
      </c>
      <c r="L122" s="88">
        <f t="shared" si="10"/>
        <v>44000</v>
      </c>
      <c r="M122" s="87">
        <f t="shared" si="11"/>
        <v>1732500</v>
      </c>
      <c r="N122" s="83" t="s">
        <v>13</v>
      </c>
      <c r="O122" s="19"/>
    </row>
    <row r="123" spans="1:15" s="20" customFormat="1" ht="13.5" x14ac:dyDescent="0.25">
      <c r="A123" s="83">
        <v>122</v>
      </c>
      <c r="B123" s="84">
        <v>2604</v>
      </c>
      <c r="C123" s="84">
        <v>26</v>
      </c>
      <c r="D123" s="84">
        <v>27</v>
      </c>
      <c r="E123" s="102" t="s">
        <v>10</v>
      </c>
      <c r="F123" s="85">
        <v>525</v>
      </c>
      <c r="G123" s="85">
        <f t="shared" si="6"/>
        <v>577.5</v>
      </c>
      <c r="H123" s="85">
        <f>H122</f>
        <v>29000</v>
      </c>
      <c r="I123" s="86">
        <f t="shared" si="7"/>
        <v>15225000</v>
      </c>
      <c r="J123" s="87">
        <f t="shared" si="8"/>
        <v>17508750</v>
      </c>
      <c r="K123" s="87">
        <f t="shared" si="9"/>
        <v>12180000</v>
      </c>
      <c r="L123" s="88">
        <f t="shared" si="10"/>
        <v>44000</v>
      </c>
      <c r="M123" s="87">
        <f t="shared" si="11"/>
        <v>1732500</v>
      </c>
      <c r="N123" s="83" t="s">
        <v>13</v>
      </c>
      <c r="O123" s="19"/>
    </row>
    <row r="124" spans="1:15" s="20" customFormat="1" ht="13.5" x14ac:dyDescent="0.25">
      <c r="A124" s="83">
        <v>123</v>
      </c>
      <c r="B124" s="84">
        <v>2605</v>
      </c>
      <c r="C124" s="84">
        <v>26</v>
      </c>
      <c r="D124" s="84">
        <v>27</v>
      </c>
      <c r="E124" s="102" t="s">
        <v>10</v>
      </c>
      <c r="F124" s="85">
        <v>525</v>
      </c>
      <c r="G124" s="85">
        <f t="shared" si="6"/>
        <v>577.5</v>
      </c>
      <c r="H124" s="85">
        <f>H123</f>
        <v>29000</v>
      </c>
      <c r="I124" s="86">
        <f t="shared" si="7"/>
        <v>15225000</v>
      </c>
      <c r="J124" s="87">
        <f t="shared" si="8"/>
        <v>17508750</v>
      </c>
      <c r="K124" s="87">
        <f t="shared" si="9"/>
        <v>12180000</v>
      </c>
      <c r="L124" s="88">
        <f t="shared" si="10"/>
        <v>44000</v>
      </c>
      <c r="M124" s="87">
        <f t="shared" si="11"/>
        <v>1732500</v>
      </c>
      <c r="N124" s="83" t="s">
        <v>13</v>
      </c>
      <c r="O124" s="19"/>
    </row>
    <row r="125" spans="1:15" s="20" customFormat="1" ht="13.5" x14ac:dyDescent="0.25">
      <c r="A125" s="83">
        <v>124</v>
      </c>
      <c r="B125" s="84">
        <v>2701</v>
      </c>
      <c r="C125" s="84">
        <v>27</v>
      </c>
      <c r="D125" s="84">
        <v>28</v>
      </c>
      <c r="E125" s="102" t="s">
        <v>10</v>
      </c>
      <c r="F125" s="85">
        <v>695</v>
      </c>
      <c r="G125" s="85">
        <f t="shared" si="6"/>
        <v>764.50000000000011</v>
      </c>
      <c r="H125" s="85">
        <f>H124+80</f>
        <v>29080</v>
      </c>
      <c r="I125" s="86">
        <f t="shared" si="7"/>
        <v>20210600</v>
      </c>
      <c r="J125" s="87">
        <f t="shared" si="8"/>
        <v>23242190</v>
      </c>
      <c r="K125" s="87">
        <f t="shared" si="9"/>
        <v>16168480</v>
      </c>
      <c r="L125" s="88">
        <f t="shared" si="10"/>
        <v>58000</v>
      </c>
      <c r="M125" s="87">
        <f t="shared" si="11"/>
        <v>2293500.0000000005</v>
      </c>
      <c r="N125" s="83" t="s">
        <v>13</v>
      </c>
      <c r="O125" s="19"/>
    </row>
    <row r="126" spans="1:15" s="20" customFormat="1" ht="13.5" x14ac:dyDescent="0.25">
      <c r="A126" s="83">
        <v>125</v>
      </c>
      <c r="B126" s="84">
        <v>2702</v>
      </c>
      <c r="C126" s="84">
        <v>27</v>
      </c>
      <c r="D126" s="84">
        <v>28</v>
      </c>
      <c r="E126" s="102" t="s">
        <v>10</v>
      </c>
      <c r="F126" s="85">
        <v>700</v>
      </c>
      <c r="G126" s="85">
        <f t="shared" si="6"/>
        <v>770.00000000000011</v>
      </c>
      <c r="H126" s="85">
        <f>H125</f>
        <v>29080</v>
      </c>
      <c r="I126" s="86">
        <f t="shared" si="7"/>
        <v>20356000</v>
      </c>
      <c r="J126" s="87">
        <f t="shared" si="8"/>
        <v>23409400</v>
      </c>
      <c r="K126" s="87">
        <f t="shared" si="9"/>
        <v>16284800</v>
      </c>
      <c r="L126" s="88">
        <f t="shared" si="10"/>
        <v>58500</v>
      </c>
      <c r="M126" s="87">
        <f t="shared" si="11"/>
        <v>2310000.0000000005</v>
      </c>
      <c r="N126" s="83" t="s">
        <v>13</v>
      </c>
      <c r="O126" s="19"/>
    </row>
    <row r="127" spans="1:15" s="20" customFormat="1" ht="13.5" x14ac:dyDescent="0.25">
      <c r="A127" s="83">
        <v>126</v>
      </c>
      <c r="B127" s="84">
        <v>2703</v>
      </c>
      <c r="C127" s="84">
        <v>27</v>
      </c>
      <c r="D127" s="84">
        <v>28</v>
      </c>
      <c r="E127" s="102" t="s">
        <v>10</v>
      </c>
      <c r="F127" s="85">
        <v>525</v>
      </c>
      <c r="G127" s="85">
        <f t="shared" si="6"/>
        <v>577.5</v>
      </c>
      <c r="H127" s="85">
        <f>H126</f>
        <v>29080</v>
      </c>
      <c r="I127" s="86">
        <f t="shared" si="7"/>
        <v>15267000</v>
      </c>
      <c r="J127" s="87">
        <f t="shared" si="8"/>
        <v>17557050</v>
      </c>
      <c r="K127" s="87">
        <f t="shared" si="9"/>
        <v>12213600</v>
      </c>
      <c r="L127" s="88">
        <f t="shared" si="10"/>
        <v>44000</v>
      </c>
      <c r="M127" s="87">
        <f t="shared" si="11"/>
        <v>1732500</v>
      </c>
      <c r="N127" s="83" t="s">
        <v>13</v>
      </c>
      <c r="O127" s="19"/>
    </row>
    <row r="128" spans="1:15" s="20" customFormat="1" ht="13.5" x14ac:dyDescent="0.25">
      <c r="A128" s="83">
        <v>127</v>
      </c>
      <c r="B128" s="84">
        <v>2704</v>
      </c>
      <c r="C128" s="84">
        <v>27</v>
      </c>
      <c r="D128" s="84">
        <v>28</v>
      </c>
      <c r="E128" s="102" t="s">
        <v>10</v>
      </c>
      <c r="F128" s="85">
        <v>525</v>
      </c>
      <c r="G128" s="85">
        <f t="shared" si="6"/>
        <v>577.5</v>
      </c>
      <c r="H128" s="85">
        <f>H127</f>
        <v>29080</v>
      </c>
      <c r="I128" s="86">
        <f t="shared" si="7"/>
        <v>15267000</v>
      </c>
      <c r="J128" s="87">
        <f t="shared" si="8"/>
        <v>17557050</v>
      </c>
      <c r="K128" s="87">
        <f t="shared" si="9"/>
        <v>12213600</v>
      </c>
      <c r="L128" s="88">
        <f t="shared" si="10"/>
        <v>44000</v>
      </c>
      <c r="M128" s="87">
        <f t="shared" si="11"/>
        <v>1732500</v>
      </c>
      <c r="N128" s="83" t="s">
        <v>13</v>
      </c>
      <c r="O128" s="19"/>
    </row>
    <row r="129" spans="1:15" s="20" customFormat="1" ht="13.5" x14ac:dyDescent="0.25">
      <c r="A129" s="83">
        <v>128</v>
      </c>
      <c r="B129" s="84">
        <v>2705</v>
      </c>
      <c r="C129" s="84">
        <v>27</v>
      </c>
      <c r="D129" s="84">
        <v>28</v>
      </c>
      <c r="E129" s="102" t="s">
        <v>10</v>
      </c>
      <c r="F129" s="85">
        <v>525</v>
      </c>
      <c r="G129" s="85">
        <f t="shared" si="6"/>
        <v>577.5</v>
      </c>
      <c r="H129" s="85">
        <f>H128</f>
        <v>29080</v>
      </c>
      <c r="I129" s="86">
        <f t="shared" si="7"/>
        <v>15267000</v>
      </c>
      <c r="J129" s="87">
        <f t="shared" si="8"/>
        <v>17557050</v>
      </c>
      <c r="K129" s="87">
        <f t="shared" si="9"/>
        <v>12213600</v>
      </c>
      <c r="L129" s="88">
        <f t="shared" si="10"/>
        <v>44000</v>
      </c>
      <c r="M129" s="87">
        <f t="shared" si="11"/>
        <v>1732500</v>
      </c>
      <c r="N129" s="83" t="s">
        <v>13</v>
      </c>
      <c r="O129" s="19"/>
    </row>
    <row r="130" spans="1:15" s="20" customFormat="1" ht="13.5" x14ac:dyDescent="0.25">
      <c r="A130" s="83">
        <v>129</v>
      </c>
      <c r="B130" s="84">
        <v>2801</v>
      </c>
      <c r="C130" s="84">
        <v>28</v>
      </c>
      <c r="D130" s="84">
        <v>29</v>
      </c>
      <c r="E130" s="102" t="s">
        <v>10</v>
      </c>
      <c r="F130" s="85">
        <v>695</v>
      </c>
      <c r="G130" s="85">
        <f t="shared" si="6"/>
        <v>764.50000000000011</v>
      </c>
      <c r="H130" s="85">
        <f>H129+80</f>
        <v>29160</v>
      </c>
      <c r="I130" s="86">
        <f t="shared" si="7"/>
        <v>20266200</v>
      </c>
      <c r="J130" s="87">
        <f t="shared" si="8"/>
        <v>23306130</v>
      </c>
      <c r="K130" s="87">
        <f t="shared" si="9"/>
        <v>16212960</v>
      </c>
      <c r="L130" s="88">
        <f t="shared" si="10"/>
        <v>58500</v>
      </c>
      <c r="M130" s="87">
        <f t="shared" si="11"/>
        <v>2293500.0000000005</v>
      </c>
      <c r="N130" s="83" t="s">
        <v>13</v>
      </c>
      <c r="O130" s="19"/>
    </row>
    <row r="131" spans="1:15" s="20" customFormat="1" ht="13.5" x14ac:dyDescent="0.25">
      <c r="A131" s="83">
        <v>130</v>
      </c>
      <c r="B131" s="84">
        <v>2802</v>
      </c>
      <c r="C131" s="84">
        <v>28</v>
      </c>
      <c r="D131" s="84">
        <v>29</v>
      </c>
      <c r="E131" s="102" t="s">
        <v>10</v>
      </c>
      <c r="F131" s="85">
        <v>700</v>
      </c>
      <c r="G131" s="85">
        <f t="shared" ref="G131:G159" si="12">F131*1.1</f>
        <v>770.00000000000011</v>
      </c>
      <c r="H131" s="85">
        <f>H130</f>
        <v>29160</v>
      </c>
      <c r="I131" s="86">
        <f t="shared" ref="I131:I159" si="13">F131*H131</f>
        <v>20412000</v>
      </c>
      <c r="J131" s="87">
        <f t="shared" ref="J131:J159" si="14">ROUND(I131*1.15,0)</f>
        <v>23473800</v>
      </c>
      <c r="K131" s="87">
        <f t="shared" ref="K131:K159" si="15">I131*0.8</f>
        <v>16329600</v>
      </c>
      <c r="L131" s="88">
        <f t="shared" ref="L131:L159" si="16">MROUND((J131*0.03/12),500)</f>
        <v>58500</v>
      </c>
      <c r="M131" s="87">
        <f t="shared" ref="M131:M159" si="17">G131*3000</f>
        <v>2310000.0000000005</v>
      </c>
      <c r="N131" s="83" t="s">
        <v>13</v>
      </c>
      <c r="O131" s="19"/>
    </row>
    <row r="132" spans="1:15" s="20" customFormat="1" ht="13.5" x14ac:dyDescent="0.25">
      <c r="A132" s="83">
        <v>131</v>
      </c>
      <c r="B132" s="84">
        <v>2803</v>
      </c>
      <c r="C132" s="84">
        <v>28</v>
      </c>
      <c r="D132" s="84">
        <v>29</v>
      </c>
      <c r="E132" s="102" t="s">
        <v>10</v>
      </c>
      <c r="F132" s="85">
        <v>660</v>
      </c>
      <c r="G132" s="85">
        <f t="shared" si="12"/>
        <v>726.00000000000011</v>
      </c>
      <c r="H132" s="85">
        <f>H131</f>
        <v>29160</v>
      </c>
      <c r="I132" s="86">
        <f t="shared" si="13"/>
        <v>19245600</v>
      </c>
      <c r="J132" s="87">
        <f t="shared" si="14"/>
        <v>22132440</v>
      </c>
      <c r="K132" s="87">
        <f t="shared" si="15"/>
        <v>15396480</v>
      </c>
      <c r="L132" s="88">
        <f t="shared" si="16"/>
        <v>55500</v>
      </c>
      <c r="M132" s="87">
        <f t="shared" si="17"/>
        <v>2178000.0000000005</v>
      </c>
      <c r="N132" s="83" t="s">
        <v>13</v>
      </c>
      <c r="O132" s="19"/>
    </row>
    <row r="133" spans="1:15" s="20" customFormat="1" ht="13.5" x14ac:dyDescent="0.25">
      <c r="A133" s="83">
        <v>132</v>
      </c>
      <c r="B133" s="84">
        <v>2805</v>
      </c>
      <c r="C133" s="84">
        <v>28</v>
      </c>
      <c r="D133" s="84">
        <v>29</v>
      </c>
      <c r="E133" s="102" t="s">
        <v>10</v>
      </c>
      <c r="F133" s="85">
        <v>625</v>
      </c>
      <c r="G133" s="85">
        <f t="shared" si="12"/>
        <v>687.5</v>
      </c>
      <c r="H133" s="85">
        <f>H132</f>
        <v>29160</v>
      </c>
      <c r="I133" s="86">
        <f t="shared" si="13"/>
        <v>18225000</v>
      </c>
      <c r="J133" s="87">
        <f t="shared" si="14"/>
        <v>20958750</v>
      </c>
      <c r="K133" s="87">
        <f t="shared" si="15"/>
        <v>14580000</v>
      </c>
      <c r="L133" s="88">
        <f t="shared" si="16"/>
        <v>52500</v>
      </c>
      <c r="M133" s="87">
        <f t="shared" si="17"/>
        <v>2062500</v>
      </c>
      <c r="N133" s="83" t="s">
        <v>13</v>
      </c>
      <c r="O133" s="19"/>
    </row>
    <row r="134" spans="1:15" s="20" customFormat="1" ht="13.5" x14ac:dyDescent="0.25">
      <c r="A134" s="83">
        <v>133</v>
      </c>
      <c r="B134" s="84">
        <v>2901</v>
      </c>
      <c r="C134" s="84">
        <v>29</v>
      </c>
      <c r="D134" s="84">
        <v>30</v>
      </c>
      <c r="E134" s="102" t="s">
        <v>10</v>
      </c>
      <c r="F134" s="85">
        <v>695</v>
      </c>
      <c r="G134" s="85">
        <f t="shared" si="12"/>
        <v>764.50000000000011</v>
      </c>
      <c r="H134" s="85">
        <f>H133+80</f>
        <v>29240</v>
      </c>
      <c r="I134" s="86">
        <f t="shared" si="13"/>
        <v>20321800</v>
      </c>
      <c r="J134" s="87">
        <f t="shared" si="14"/>
        <v>23370070</v>
      </c>
      <c r="K134" s="87">
        <f t="shared" si="15"/>
        <v>16257440</v>
      </c>
      <c r="L134" s="88">
        <f t="shared" si="16"/>
        <v>58500</v>
      </c>
      <c r="M134" s="87">
        <f t="shared" si="17"/>
        <v>2293500.0000000005</v>
      </c>
      <c r="N134" s="83" t="s">
        <v>13</v>
      </c>
      <c r="O134" s="19"/>
    </row>
    <row r="135" spans="1:15" s="20" customFormat="1" ht="13.5" x14ac:dyDescent="0.25">
      <c r="A135" s="83">
        <v>134</v>
      </c>
      <c r="B135" s="84">
        <v>2902</v>
      </c>
      <c r="C135" s="84">
        <v>29</v>
      </c>
      <c r="D135" s="84">
        <v>30</v>
      </c>
      <c r="E135" s="102" t="s">
        <v>10</v>
      </c>
      <c r="F135" s="85">
        <v>700</v>
      </c>
      <c r="G135" s="85">
        <f t="shared" si="12"/>
        <v>770.00000000000011</v>
      </c>
      <c r="H135" s="85">
        <f>H134</f>
        <v>29240</v>
      </c>
      <c r="I135" s="86">
        <f t="shared" si="13"/>
        <v>20468000</v>
      </c>
      <c r="J135" s="87">
        <f t="shared" si="14"/>
        <v>23538200</v>
      </c>
      <c r="K135" s="87">
        <f t="shared" si="15"/>
        <v>16374400</v>
      </c>
      <c r="L135" s="88">
        <f t="shared" si="16"/>
        <v>59000</v>
      </c>
      <c r="M135" s="87">
        <f t="shared" si="17"/>
        <v>2310000.0000000005</v>
      </c>
      <c r="N135" s="83" t="s">
        <v>13</v>
      </c>
      <c r="O135" s="19"/>
    </row>
    <row r="136" spans="1:15" s="20" customFormat="1" ht="13.5" x14ac:dyDescent="0.25">
      <c r="A136" s="83">
        <v>135</v>
      </c>
      <c r="B136" s="84">
        <v>2903</v>
      </c>
      <c r="C136" s="84">
        <v>29</v>
      </c>
      <c r="D136" s="84">
        <v>30</v>
      </c>
      <c r="E136" s="102" t="s">
        <v>10</v>
      </c>
      <c r="F136" s="85">
        <v>660</v>
      </c>
      <c r="G136" s="85">
        <f t="shared" si="12"/>
        <v>726.00000000000011</v>
      </c>
      <c r="H136" s="85">
        <f>H135</f>
        <v>29240</v>
      </c>
      <c r="I136" s="86">
        <f t="shared" si="13"/>
        <v>19298400</v>
      </c>
      <c r="J136" s="87">
        <f t="shared" si="14"/>
        <v>22193160</v>
      </c>
      <c r="K136" s="87">
        <f t="shared" si="15"/>
        <v>15438720</v>
      </c>
      <c r="L136" s="88">
        <f t="shared" si="16"/>
        <v>55500</v>
      </c>
      <c r="M136" s="87">
        <f t="shared" si="17"/>
        <v>2178000.0000000005</v>
      </c>
      <c r="N136" s="83" t="s">
        <v>13</v>
      </c>
      <c r="O136" s="19"/>
    </row>
    <row r="137" spans="1:15" s="20" customFormat="1" ht="13.5" x14ac:dyDescent="0.25">
      <c r="A137" s="83">
        <v>136</v>
      </c>
      <c r="B137" s="84">
        <v>2904</v>
      </c>
      <c r="C137" s="84">
        <v>29</v>
      </c>
      <c r="D137" s="84">
        <v>30</v>
      </c>
      <c r="E137" s="102" t="s">
        <v>10</v>
      </c>
      <c r="F137" s="85">
        <v>660</v>
      </c>
      <c r="G137" s="85">
        <f t="shared" si="12"/>
        <v>726.00000000000011</v>
      </c>
      <c r="H137" s="85">
        <f>H136</f>
        <v>29240</v>
      </c>
      <c r="I137" s="86">
        <f t="shared" si="13"/>
        <v>19298400</v>
      </c>
      <c r="J137" s="87">
        <f t="shared" si="14"/>
        <v>22193160</v>
      </c>
      <c r="K137" s="87">
        <f t="shared" si="15"/>
        <v>15438720</v>
      </c>
      <c r="L137" s="88">
        <f t="shared" si="16"/>
        <v>55500</v>
      </c>
      <c r="M137" s="87">
        <f t="shared" si="17"/>
        <v>2178000.0000000005</v>
      </c>
      <c r="N137" s="83" t="s">
        <v>13</v>
      </c>
      <c r="O137" s="19"/>
    </row>
    <row r="138" spans="1:15" s="20" customFormat="1" ht="13.5" x14ac:dyDescent="0.25">
      <c r="A138" s="83">
        <v>137</v>
      </c>
      <c r="B138" s="84">
        <v>2905</v>
      </c>
      <c r="C138" s="84">
        <v>29</v>
      </c>
      <c r="D138" s="84">
        <v>30</v>
      </c>
      <c r="E138" s="102" t="s">
        <v>10</v>
      </c>
      <c r="F138" s="85">
        <v>625</v>
      </c>
      <c r="G138" s="85">
        <f t="shared" si="12"/>
        <v>687.5</v>
      </c>
      <c r="H138" s="85">
        <f>H137</f>
        <v>29240</v>
      </c>
      <c r="I138" s="86">
        <f t="shared" si="13"/>
        <v>18275000</v>
      </c>
      <c r="J138" s="87">
        <f t="shared" si="14"/>
        <v>21016250</v>
      </c>
      <c r="K138" s="87">
        <f t="shared" si="15"/>
        <v>14620000</v>
      </c>
      <c r="L138" s="88">
        <f t="shared" si="16"/>
        <v>52500</v>
      </c>
      <c r="M138" s="87">
        <f t="shared" si="17"/>
        <v>2062500</v>
      </c>
      <c r="N138" s="83" t="s">
        <v>13</v>
      </c>
      <c r="O138" s="19"/>
    </row>
    <row r="139" spans="1:15" s="20" customFormat="1" ht="13.5" x14ac:dyDescent="0.25">
      <c r="A139" s="83">
        <v>138</v>
      </c>
      <c r="B139" s="84">
        <v>3001</v>
      </c>
      <c r="C139" s="84">
        <v>30</v>
      </c>
      <c r="D139" s="84">
        <v>31</v>
      </c>
      <c r="E139" s="102" t="s">
        <v>10</v>
      </c>
      <c r="F139" s="85">
        <v>695</v>
      </c>
      <c r="G139" s="85">
        <f t="shared" si="12"/>
        <v>764.50000000000011</v>
      </c>
      <c r="H139" s="85">
        <f>H138+80</f>
        <v>29320</v>
      </c>
      <c r="I139" s="86">
        <f t="shared" si="13"/>
        <v>20377400</v>
      </c>
      <c r="J139" s="87">
        <f t="shared" si="14"/>
        <v>23434010</v>
      </c>
      <c r="K139" s="87">
        <f t="shared" si="15"/>
        <v>16301920</v>
      </c>
      <c r="L139" s="88">
        <f t="shared" si="16"/>
        <v>58500</v>
      </c>
      <c r="M139" s="87">
        <f t="shared" si="17"/>
        <v>2293500.0000000005</v>
      </c>
      <c r="N139" s="83" t="s">
        <v>13</v>
      </c>
      <c r="O139" s="19"/>
    </row>
    <row r="140" spans="1:15" s="20" customFormat="1" ht="13.5" x14ac:dyDescent="0.25">
      <c r="A140" s="83">
        <v>139</v>
      </c>
      <c r="B140" s="84">
        <v>3002</v>
      </c>
      <c r="C140" s="84">
        <v>30</v>
      </c>
      <c r="D140" s="84">
        <v>31</v>
      </c>
      <c r="E140" s="102" t="s">
        <v>10</v>
      </c>
      <c r="F140" s="85">
        <v>700</v>
      </c>
      <c r="G140" s="85">
        <f t="shared" si="12"/>
        <v>770.00000000000011</v>
      </c>
      <c r="H140" s="85">
        <f>H139</f>
        <v>29320</v>
      </c>
      <c r="I140" s="86">
        <f t="shared" si="13"/>
        <v>20524000</v>
      </c>
      <c r="J140" s="87">
        <f t="shared" si="14"/>
        <v>23602600</v>
      </c>
      <c r="K140" s="87">
        <f t="shared" si="15"/>
        <v>16419200</v>
      </c>
      <c r="L140" s="88">
        <f t="shared" si="16"/>
        <v>59000</v>
      </c>
      <c r="M140" s="87">
        <f t="shared" si="17"/>
        <v>2310000.0000000005</v>
      </c>
      <c r="N140" s="83" t="s">
        <v>13</v>
      </c>
      <c r="O140" s="19"/>
    </row>
    <row r="141" spans="1:15" s="20" customFormat="1" ht="13.5" x14ac:dyDescent="0.25">
      <c r="A141" s="83">
        <v>140</v>
      </c>
      <c r="B141" s="84">
        <v>3003</v>
      </c>
      <c r="C141" s="84">
        <v>30</v>
      </c>
      <c r="D141" s="84">
        <v>31</v>
      </c>
      <c r="E141" s="102" t="s">
        <v>10</v>
      </c>
      <c r="F141" s="85">
        <v>660</v>
      </c>
      <c r="G141" s="85">
        <f t="shared" si="12"/>
        <v>726.00000000000011</v>
      </c>
      <c r="H141" s="85">
        <f>H140</f>
        <v>29320</v>
      </c>
      <c r="I141" s="86">
        <f t="shared" si="13"/>
        <v>19351200</v>
      </c>
      <c r="J141" s="87">
        <f t="shared" si="14"/>
        <v>22253880</v>
      </c>
      <c r="K141" s="87">
        <f t="shared" si="15"/>
        <v>15480960</v>
      </c>
      <c r="L141" s="88">
        <f t="shared" si="16"/>
        <v>55500</v>
      </c>
      <c r="M141" s="87">
        <f t="shared" si="17"/>
        <v>2178000.0000000005</v>
      </c>
      <c r="N141" s="83" t="s">
        <v>13</v>
      </c>
      <c r="O141" s="19"/>
    </row>
    <row r="142" spans="1:15" s="20" customFormat="1" ht="13.5" x14ac:dyDescent="0.25">
      <c r="A142" s="83">
        <v>141</v>
      </c>
      <c r="B142" s="84">
        <v>3004</v>
      </c>
      <c r="C142" s="84">
        <v>30</v>
      </c>
      <c r="D142" s="84">
        <v>31</v>
      </c>
      <c r="E142" s="102" t="s">
        <v>10</v>
      </c>
      <c r="F142" s="85">
        <v>660</v>
      </c>
      <c r="G142" s="85">
        <f t="shared" si="12"/>
        <v>726.00000000000011</v>
      </c>
      <c r="H142" s="85">
        <f>H141</f>
        <v>29320</v>
      </c>
      <c r="I142" s="86">
        <f t="shared" si="13"/>
        <v>19351200</v>
      </c>
      <c r="J142" s="87">
        <f t="shared" si="14"/>
        <v>22253880</v>
      </c>
      <c r="K142" s="87">
        <f t="shared" si="15"/>
        <v>15480960</v>
      </c>
      <c r="L142" s="88">
        <f t="shared" si="16"/>
        <v>55500</v>
      </c>
      <c r="M142" s="87">
        <f t="shared" si="17"/>
        <v>2178000.0000000005</v>
      </c>
      <c r="N142" s="83" t="s">
        <v>13</v>
      </c>
      <c r="O142" s="19"/>
    </row>
    <row r="143" spans="1:15" s="20" customFormat="1" ht="13.5" x14ac:dyDescent="0.25">
      <c r="A143" s="83">
        <v>142</v>
      </c>
      <c r="B143" s="84">
        <v>3005</v>
      </c>
      <c r="C143" s="84">
        <v>30</v>
      </c>
      <c r="D143" s="84">
        <v>31</v>
      </c>
      <c r="E143" s="102" t="s">
        <v>10</v>
      </c>
      <c r="F143" s="85">
        <v>625</v>
      </c>
      <c r="G143" s="85">
        <f t="shared" si="12"/>
        <v>687.5</v>
      </c>
      <c r="H143" s="85">
        <f>H142</f>
        <v>29320</v>
      </c>
      <c r="I143" s="86">
        <f t="shared" si="13"/>
        <v>18325000</v>
      </c>
      <c r="J143" s="87">
        <f t="shared" si="14"/>
        <v>21073750</v>
      </c>
      <c r="K143" s="87">
        <f t="shared" si="15"/>
        <v>14660000</v>
      </c>
      <c r="L143" s="88">
        <f t="shared" si="16"/>
        <v>52500</v>
      </c>
      <c r="M143" s="87">
        <f t="shared" si="17"/>
        <v>2062500</v>
      </c>
      <c r="N143" s="83" t="s">
        <v>13</v>
      </c>
      <c r="O143" s="19"/>
    </row>
    <row r="144" spans="1:15" s="20" customFormat="1" ht="13.5" x14ac:dyDescent="0.25">
      <c r="A144" s="83">
        <v>143</v>
      </c>
      <c r="B144" s="84">
        <v>3101</v>
      </c>
      <c r="C144" s="84">
        <v>31</v>
      </c>
      <c r="D144" s="84">
        <v>32</v>
      </c>
      <c r="E144" s="102" t="s">
        <v>10</v>
      </c>
      <c r="F144" s="85">
        <v>695</v>
      </c>
      <c r="G144" s="85">
        <f t="shared" si="12"/>
        <v>764.50000000000011</v>
      </c>
      <c r="H144" s="85">
        <f>H143+80</f>
        <v>29400</v>
      </c>
      <c r="I144" s="86">
        <f t="shared" si="13"/>
        <v>20433000</v>
      </c>
      <c r="J144" s="87">
        <f t="shared" si="14"/>
        <v>23497950</v>
      </c>
      <c r="K144" s="87">
        <f t="shared" si="15"/>
        <v>16346400</v>
      </c>
      <c r="L144" s="88">
        <f t="shared" si="16"/>
        <v>58500</v>
      </c>
      <c r="M144" s="87">
        <f t="shared" si="17"/>
        <v>2293500.0000000005</v>
      </c>
      <c r="N144" s="83" t="s">
        <v>13</v>
      </c>
      <c r="O144" s="19"/>
    </row>
    <row r="145" spans="1:15" s="20" customFormat="1" ht="13.5" x14ac:dyDescent="0.25">
      <c r="A145" s="83">
        <v>144</v>
      </c>
      <c r="B145" s="84">
        <v>3102</v>
      </c>
      <c r="C145" s="84">
        <v>31</v>
      </c>
      <c r="D145" s="84">
        <v>32</v>
      </c>
      <c r="E145" s="102" t="s">
        <v>10</v>
      </c>
      <c r="F145" s="85">
        <v>700</v>
      </c>
      <c r="G145" s="85">
        <f t="shared" si="12"/>
        <v>770.00000000000011</v>
      </c>
      <c r="H145" s="85">
        <f>H144</f>
        <v>29400</v>
      </c>
      <c r="I145" s="86">
        <f t="shared" si="13"/>
        <v>20580000</v>
      </c>
      <c r="J145" s="87">
        <f t="shared" si="14"/>
        <v>23667000</v>
      </c>
      <c r="K145" s="87">
        <f t="shared" si="15"/>
        <v>16464000</v>
      </c>
      <c r="L145" s="88">
        <f t="shared" si="16"/>
        <v>59000</v>
      </c>
      <c r="M145" s="87">
        <f t="shared" si="17"/>
        <v>2310000.0000000005</v>
      </c>
      <c r="N145" s="83" t="s">
        <v>13</v>
      </c>
      <c r="O145" s="19"/>
    </row>
    <row r="146" spans="1:15" s="20" customFormat="1" ht="13.5" x14ac:dyDescent="0.25">
      <c r="A146" s="83">
        <v>145</v>
      </c>
      <c r="B146" s="84">
        <v>3103</v>
      </c>
      <c r="C146" s="84">
        <v>31</v>
      </c>
      <c r="D146" s="84">
        <v>32</v>
      </c>
      <c r="E146" s="102" t="s">
        <v>10</v>
      </c>
      <c r="F146" s="85">
        <v>660</v>
      </c>
      <c r="G146" s="85">
        <f t="shared" si="12"/>
        <v>726.00000000000011</v>
      </c>
      <c r="H146" s="85">
        <f>H145</f>
        <v>29400</v>
      </c>
      <c r="I146" s="86">
        <f t="shared" si="13"/>
        <v>19404000</v>
      </c>
      <c r="J146" s="87">
        <f t="shared" si="14"/>
        <v>22314600</v>
      </c>
      <c r="K146" s="87">
        <f t="shared" si="15"/>
        <v>15523200</v>
      </c>
      <c r="L146" s="88">
        <f t="shared" si="16"/>
        <v>56000</v>
      </c>
      <c r="M146" s="87">
        <f t="shared" si="17"/>
        <v>2178000.0000000005</v>
      </c>
      <c r="N146" s="83" t="s">
        <v>13</v>
      </c>
      <c r="O146" s="19"/>
    </row>
    <row r="147" spans="1:15" s="20" customFormat="1" ht="13.5" x14ac:dyDescent="0.25">
      <c r="A147" s="83">
        <v>146</v>
      </c>
      <c r="B147" s="84">
        <v>3104</v>
      </c>
      <c r="C147" s="84">
        <v>31</v>
      </c>
      <c r="D147" s="84">
        <v>32</v>
      </c>
      <c r="E147" s="102" t="s">
        <v>10</v>
      </c>
      <c r="F147" s="85">
        <v>660</v>
      </c>
      <c r="G147" s="85">
        <f t="shared" si="12"/>
        <v>726.00000000000011</v>
      </c>
      <c r="H147" s="85">
        <f>H146</f>
        <v>29400</v>
      </c>
      <c r="I147" s="86">
        <f t="shared" si="13"/>
        <v>19404000</v>
      </c>
      <c r="J147" s="87">
        <f t="shared" si="14"/>
        <v>22314600</v>
      </c>
      <c r="K147" s="87">
        <f t="shared" si="15"/>
        <v>15523200</v>
      </c>
      <c r="L147" s="88">
        <f t="shared" si="16"/>
        <v>56000</v>
      </c>
      <c r="M147" s="87">
        <f t="shared" si="17"/>
        <v>2178000.0000000005</v>
      </c>
      <c r="N147" s="83" t="s">
        <v>13</v>
      </c>
      <c r="O147" s="19"/>
    </row>
    <row r="148" spans="1:15" s="20" customFormat="1" ht="13.5" x14ac:dyDescent="0.25">
      <c r="A148" s="83">
        <v>147</v>
      </c>
      <c r="B148" s="84">
        <v>3105</v>
      </c>
      <c r="C148" s="84">
        <v>31</v>
      </c>
      <c r="D148" s="84">
        <v>32</v>
      </c>
      <c r="E148" s="102" t="s">
        <v>10</v>
      </c>
      <c r="F148" s="85">
        <v>625</v>
      </c>
      <c r="G148" s="85">
        <f t="shared" si="12"/>
        <v>687.5</v>
      </c>
      <c r="H148" s="85">
        <f>H147</f>
        <v>29400</v>
      </c>
      <c r="I148" s="86">
        <f t="shared" si="13"/>
        <v>18375000</v>
      </c>
      <c r="J148" s="87">
        <f t="shared" si="14"/>
        <v>21131250</v>
      </c>
      <c r="K148" s="87">
        <f t="shared" si="15"/>
        <v>14700000</v>
      </c>
      <c r="L148" s="88">
        <f t="shared" si="16"/>
        <v>53000</v>
      </c>
      <c r="M148" s="87">
        <f t="shared" si="17"/>
        <v>2062500</v>
      </c>
      <c r="N148" s="83" t="s">
        <v>13</v>
      </c>
      <c r="O148" s="19"/>
    </row>
    <row r="149" spans="1:15" s="20" customFormat="1" ht="13.5" x14ac:dyDescent="0.25">
      <c r="A149" s="83">
        <v>148</v>
      </c>
      <c r="B149" s="84">
        <v>3201</v>
      </c>
      <c r="C149" s="84">
        <v>32</v>
      </c>
      <c r="D149" s="84">
        <v>33</v>
      </c>
      <c r="E149" s="102" t="s">
        <v>10</v>
      </c>
      <c r="F149" s="85">
        <v>695</v>
      </c>
      <c r="G149" s="85">
        <f t="shared" si="12"/>
        <v>764.50000000000011</v>
      </c>
      <c r="H149" s="85">
        <f>H148+80</f>
        <v>29480</v>
      </c>
      <c r="I149" s="86">
        <f t="shared" si="13"/>
        <v>20488600</v>
      </c>
      <c r="J149" s="87">
        <f t="shared" si="14"/>
        <v>23561890</v>
      </c>
      <c r="K149" s="87">
        <f t="shared" si="15"/>
        <v>16390880</v>
      </c>
      <c r="L149" s="88">
        <f t="shared" si="16"/>
        <v>59000</v>
      </c>
      <c r="M149" s="87">
        <f t="shared" si="17"/>
        <v>2293500.0000000005</v>
      </c>
      <c r="N149" s="83" t="s">
        <v>13</v>
      </c>
      <c r="O149" s="19"/>
    </row>
    <row r="150" spans="1:15" s="20" customFormat="1" ht="13.5" x14ac:dyDescent="0.25">
      <c r="A150" s="83">
        <v>149</v>
      </c>
      <c r="B150" s="84">
        <v>3202</v>
      </c>
      <c r="C150" s="84">
        <v>32</v>
      </c>
      <c r="D150" s="84">
        <v>33</v>
      </c>
      <c r="E150" s="102" t="s">
        <v>10</v>
      </c>
      <c r="F150" s="85">
        <v>700</v>
      </c>
      <c r="G150" s="85">
        <f t="shared" si="12"/>
        <v>770.00000000000011</v>
      </c>
      <c r="H150" s="85">
        <f>H149</f>
        <v>29480</v>
      </c>
      <c r="I150" s="86">
        <f t="shared" si="13"/>
        <v>20636000</v>
      </c>
      <c r="J150" s="87">
        <f t="shared" si="14"/>
        <v>23731400</v>
      </c>
      <c r="K150" s="87">
        <f t="shared" si="15"/>
        <v>16508800</v>
      </c>
      <c r="L150" s="88">
        <f t="shared" si="16"/>
        <v>59500</v>
      </c>
      <c r="M150" s="87">
        <f t="shared" si="17"/>
        <v>2310000.0000000005</v>
      </c>
      <c r="N150" s="83" t="s">
        <v>13</v>
      </c>
      <c r="O150" s="19"/>
    </row>
    <row r="151" spans="1:15" s="20" customFormat="1" ht="13.5" x14ac:dyDescent="0.25">
      <c r="A151" s="83">
        <v>150</v>
      </c>
      <c r="B151" s="84">
        <v>3203</v>
      </c>
      <c r="C151" s="84">
        <v>32</v>
      </c>
      <c r="D151" s="84">
        <v>33</v>
      </c>
      <c r="E151" s="102" t="s">
        <v>10</v>
      </c>
      <c r="F151" s="85">
        <v>660</v>
      </c>
      <c r="G151" s="85">
        <f t="shared" si="12"/>
        <v>726.00000000000011</v>
      </c>
      <c r="H151" s="85">
        <f>H150</f>
        <v>29480</v>
      </c>
      <c r="I151" s="86">
        <f t="shared" si="13"/>
        <v>19456800</v>
      </c>
      <c r="J151" s="87">
        <f t="shared" si="14"/>
        <v>22375320</v>
      </c>
      <c r="K151" s="87">
        <f t="shared" si="15"/>
        <v>15565440</v>
      </c>
      <c r="L151" s="88">
        <f t="shared" si="16"/>
        <v>56000</v>
      </c>
      <c r="M151" s="87">
        <f t="shared" si="17"/>
        <v>2178000.0000000005</v>
      </c>
      <c r="N151" s="83" t="s">
        <v>13</v>
      </c>
      <c r="O151" s="19"/>
    </row>
    <row r="152" spans="1:15" s="20" customFormat="1" ht="13.5" x14ac:dyDescent="0.25">
      <c r="A152" s="83">
        <v>151</v>
      </c>
      <c r="B152" s="84">
        <v>3204</v>
      </c>
      <c r="C152" s="84">
        <v>32</v>
      </c>
      <c r="D152" s="84">
        <v>33</v>
      </c>
      <c r="E152" s="102" t="s">
        <v>10</v>
      </c>
      <c r="F152" s="85">
        <v>660</v>
      </c>
      <c r="G152" s="85">
        <f t="shared" si="12"/>
        <v>726.00000000000011</v>
      </c>
      <c r="H152" s="85">
        <f>H151</f>
        <v>29480</v>
      </c>
      <c r="I152" s="86">
        <f t="shared" si="13"/>
        <v>19456800</v>
      </c>
      <c r="J152" s="87">
        <f t="shared" si="14"/>
        <v>22375320</v>
      </c>
      <c r="K152" s="87">
        <f t="shared" si="15"/>
        <v>15565440</v>
      </c>
      <c r="L152" s="88">
        <f t="shared" si="16"/>
        <v>56000</v>
      </c>
      <c r="M152" s="87">
        <f t="shared" si="17"/>
        <v>2178000.0000000005</v>
      </c>
      <c r="N152" s="83" t="s">
        <v>13</v>
      </c>
      <c r="O152" s="19"/>
    </row>
    <row r="153" spans="1:15" s="20" customFormat="1" ht="13.5" x14ac:dyDescent="0.25">
      <c r="A153" s="83">
        <v>152</v>
      </c>
      <c r="B153" s="84">
        <v>3205</v>
      </c>
      <c r="C153" s="84">
        <v>32</v>
      </c>
      <c r="D153" s="84">
        <v>33</v>
      </c>
      <c r="E153" s="102" t="s">
        <v>10</v>
      </c>
      <c r="F153" s="85">
        <v>625</v>
      </c>
      <c r="G153" s="85">
        <f t="shared" si="12"/>
        <v>687.5</v>
      </c>
      <c r="H153" s="85">
        <f>H152</f>
        <v>29480</v>
      </c>
      <c r="I153" s="86">
        <f t="shared" si="13"/>
        <v>18425000</v>
      </c>
      <c r="J153" s="87">
        <f t="shared" si="14"/>
        <v>21188750</v>
      </c>
      <c r="K153" s="87">
        <f t="shared" si="15"/>
        <v>14740000</v>
      </c>
      <c r="L153" s="88">
        <f t="shared" si="16"/>
        <v>53000</v>
      </c>
      <c r="M153" s="87">
        <f t="shared" si="17"/>
        <v>2062500</v>
      </c>
      <c r="N153" s="83" t="s">
        <v>13</v>
      </c>
      <c r="O153" s="19"/>
    </row>
    <row r="154" spans="1:15" s="20" customFormat="1" ht="13.5" x14ac:dyDescent="0.25">
      <c r="A154" s="83">
        <v>153</v>
      </c>
      <c r="B154" s="84">
        <v>3303</v>
      </c>
      <c r="C154" s="84">
        <v>33</v>
      </c>
      <c r="D154" s="84">
        <v>34</v>
      </c>
      <c r="E154" s="102" t="s">
        <v>10</v>
      </c>
      <c r="F154" s="85">
        <v>745</v>
      </c>
      <c r="G154" s="85">
        <f t="shared" si="12"/>
        <v>819.50000000000011</v>
      </c>
      <c r="H154" s="85">
        <f>H153+80</f>
        <v>29560</v>
      </c>
      <c r="I154" s="86">
        <f t="shared" si="13"/>
        <v>22022200</v>
      </c>
      <c r="J154" s="87">
        <f t="shared" si="14"/>
        <v>25325530</v>
      </c>
      <c r="K154" s="87">
        <f t="shared" si="15"/>
        <v>17617760</v>
      </c>
      <c r="L154" s="88">
        <f t="shared" si="16"/>
        <v>63500</v>
      </c>
      <c r="M154" s="87">
        <f t="shared" si="17"/>
        <v>2458500.0000000005</v>
      </c>
      <c r="N154" s="83" t="s">
        <v>13</v>
      </c>
      <c r="O154" s="19"/>
    </row>
    <row r="155" spans="1:15" s="20" customFormat="1" ht="13.5" x14ac:dyDescent="0.25">
      <c r="A155" s="83">
        <v>154</v>
      </c>
      <c r="B155" s="84">
        <v>3304</v>
      </c>
      <c r="C155" s="84">
        <v>33</v>
      </c>
      <c r="D155" s="84">
        <v>34</v>
      </c>
      <c r="E155" s="102" t="s">
        <v>10</v>
      </c>
      <c r="F155" s="85">
        <v>755</v>
      </c>
      <c r="G155" s="85">
        <f t="shared" si="12"/>
        <v>830.50000000000011</v>
      </c>
      <c r="H155" s="85">
        <f>H154</f>
        <v>29560</v>
      </c>
      <c r="I155" s="86">
        <f t="shared" si="13"/>
        <v>22317800</v>
      </c>
      <c r="J155" s="87">
        <f t="shared" si="14"/>
        <v>25665470</v>
      </c>
      <c r="K155" s="87">
        <f t="shared" si="15"/>
        <v>17854240</v>
      </c>
      <c r="L155" s="88">
        <f t="shared" si="16"/>
        <v>64000</v>
      </c>
      <c r="M155" s="87">
        <f t="shared" si="17"/>
        <v>2491500.0000000005</v>
      </c>
      <c r="N155" s="83" t="s">
        <v>13</v>
      </c>
      <c r="O155" s="19"/>
    </row>
    <row r="156" spans="1:15" s="20" customFormat="1" ht="13.5" x14ac:dyDescent="0.25">
      <c r="A156" s="83">
        <v>155</v>
      </c>
      <c r="B156" s="84">
        <v>3305</v>
      </c>
      <c r="C156" s="84">
        <v>33</v>
      </c>
      <c r="D156" s="84">
        <v>34</v>
      </c>
      <c r="E156" s="102" t="s">
        <v>10</v>
      </c>
      <c r="F156" s="85">
        <v>625</v>
      </c>
      <c r="G156" s="85">
        <f t="shared" si="12"/>
        <v>687.5</v>
      </c>
      <c r="H156" s="85">
        <f>H155</f>
        <v>29560</v>
      </c>
      <c r="I156" s="86">
        <f t="shared" si="13"/>
        <v>18475000</v>
      </c>
      <c r="J156" s="87">
        <f t="shared" si="14"/>
        <v>21246250</v>
      </c>
      <c r="K156" s="87">
        <f t="shared" si="15"/>
        <v>14780000</v>
      </c>
      <c r="L156" s="88">
        <f t="shared" si="16"/>
        <v>53000</v>
      </c>
      <c r="M156" s="87">
        <f t="shared" si="17"/>
        <v>2062500</v>
      </c>
      <c r="N156" s="83" t="s">
        <v>13</v>
      </c>
      <c r="O156" s="19"/>
    </row>
    <row r="157" spans="1:15" s="20" customFormat="1" ht="13.5" x14ac:dyDescent="0.25">
      <c r="A157" s="83">
        <v>156</v>
      </c>
      <c r="B157" s="84">
        <v>3403</v>
      </c>
      <c r="C157" s="84">
        <v>34</v>
      </c>
      <c r="D157" s="84">
        <v>35</v>
      </c>
      <c r="E157" s="102" t="s">
        <v>10</v>
      </c>
      <c r="F157" s="85">
        <v>615</v>
      </c>
      <c r="G157" s="85">
        <f t="shared" si="12"/>
        <v>676.5</v>
      </c>
      <c r="H157" s="85">
        <f>H156+80</f>
        <v>29640</v>
      </c>
      <c r="I157" s="86">
        <f t="shared" si="13"/>
        <v>18228600</v>
      </c>
      <c r="J157" s="87">
        <f t="shared" si="14"/>
        <v>20962890</v>
      </c>
      <c r="K157" s="87">
        <f t="shared" si="15"/>
        <v>14582880</v>
      </c>
      <c r="L157" s="88">
        <f t="shared" si="16"/>
        <v>52500</v>
      </c>
      <c r="M157" s="87">
        <f t="shared" si="17"/>
        <v>2029500</v>
      </c>
      <c r="N157" s="83" t="s">
        <v>13</v>
      </c>
      <c r="O157" s="19"/>
    </row>
    <row r="158" spans="1:15" s="20" customFormat="1" ht="13.5" x14ac:dyDescent="0.25">
      <c r="A158" s="83">
        <v>157</v>
      </c>
      <c r="B158" s="84">
        <v>3404</v>
      </c>
      <c r="C158" s="84">
        <v>34</v>
      </c>
      <c r="D158" s="84">
        <v>35</v>
      </c>
      <c r="E158" s="102" t="s">
        <v>10</v>
      </c>
      <c r="F158" s="85">
        <v>620</v>
      </c>
      <c r="G158" s="85">
        <f t="shared" si="12"/>
        <v>682</v>
      </c>
      <c r="H158" s="85">
        <f>H157</f>
        <v>29640</v>
      </c>
      <c r="I158" s="86">
        <f t="shared" si="13"/>
        <v>18376800</v>
      </c>
      <c r="J158" s="87">
        <f t="shared" si="14"/>
        <v>21133320</v>
      </c>
      <c r="K158" s="87">
        <f t="shared" si="15"/>
        <v>14701440</v>
      </c>
      <c r="L158" s="88">
        <f t="shared" si="16"/>
        <v>53000</v>
      </c>
      <c r="M158" s="87">
        <f t="shared" si="17"/>
        <v>2046000</v>
      </c>
      <c r="N158" s="83" t="s">
        <v>13</v>
      </c>
      <c r="O158" s="19"/>
    </row>
    <row r="159" spans="1:15" s="20" customFormat="1" ht="13.5" x14ac:dyDescent="0.25">
      <c r="A159" s="83">
        <v>158</v>
      </c>
      <c r="B159" s="84">
        <v>3405</v>
      </c>
      <c r="C159" s="84">
        <v>34</v>
      </c>
      <c r="D159" s="84">
        <v>35</v>
      </c>
      <c r="E159" s="102" t="s">
        <v>10</v>
      </c>
      <c r="F159" s="85">
        <v>625</v>
      </c>
      <c r="G159" s="85">
        <f t="shared" si="12"/>
        <v>687.5</v>
      </c>
      <c r="H159" s="89">
        <f>H158</f>
        <v>29640</v>
      </c>
      <c r="I159" s="86">
        <f t="shared" si="13"/>
        <v>18525000</v>
      </c>
      <c r="J159" s="87">
        <f t="shared" si="14"/>
        <v>21303750</v>
      </c>
      <c r="K159" s="87">
        <f t="shared" si="15"/>
        <v>14820000</v>
      </c>
      <c r="L159" s="88">
        <f t="shared" si="16"/>
        <v>53500</v>
      </c>
      <c r="M159" s="87">
        <f t="shared" si="17"/>
        <v>2062500</v>
      </c>
      <c r="N159" s="83" t="s">
        <v>13</v>
      </c>
      <c r="O159" s="19"/>
    </row>
    <row r="160" spans="1:15" x14ac:dyDescent="0.3">
      <c r="A160" s="90" t="s">
        <v>16</v>
      </c>
      <c r="B160" s="91"/>
      <c r="C160" s="91"/>
      <c r="D160" s="91"/>
      <c r="E160" s="92"/>
      <c r="F160" s="93">
        <f t="shared" ref="F160:G160" si="18">SUM(F2:F159)</f>
        <v>97530</v>
      </c>
      <c r="G160" s="93">
        <f t="shared" si="18"/>
        <v>107283</v>
      </c>
      <c r="H160" s="94"/>
      <c r="I160" s="95">
        <f t="shared" ref="I160:M160" si="19">SUM(I2:I159)</f>
        <v>1885070400</v>
      </c>
      <c r="J160" s="95">
        <f t="shared" si="19"/>
        <v>2167830960</v>
      </c>
      <c r="K160" s="95">
        <f t="shared" si="19"/>
        <v>1508056320</v>
      </c>
      <c r="L160" s="96"/>
      <c r="M160" s="97">
        <f>SUM(M2:M159)</f>
        <v>321849000</v>
      </c>
      <c r="N160" s="98"/>
      <c r="O160" s="3"/>
    </row>
    <row r="161" spans="7:7" x14ac:dyDescent="0.3">
      <c r="G161" s="101"/>
    </row>
  </sheetData>
  <mergeCells count="1">
    <mergeCell ref="A160:E160"/>
  </mergeCells>
  <phoneticPr fontId="1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5995-73C8-4767-BE40-FC28D34E7C35}">
  <dimension ref="I9"/>
  <sheetViews>
    <sheetView workbookViewId="0">
      <selection activeCell="I9" sqref="I9"/>
    </sheetView>
  </sheetViews>
  <sheetFormatPr defaultRowHeight="15" x14ac:dyDescent="0.25"/>
  <sheetData>
    <row r="9" spans="9:9" ht="30" x14ac:dyDescent="0.4">
      <c r="I9" s="25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00EB-0CDA-48FD-AE25-818822455D34}">
  <dimension ref="A1:O101"/>
  <sheetViews>
    <sheetView topLeftCell="A88" zoomScale="190" zoomScaleNormal="190" workbookViewId="0">
      <selection activeCell="E15" sqref="E15:E43"/>
    </sheetView>
  </sheetViews>
  <sheetFormatPr defaultRowHeight="16.5" x14ac:dyDescent="0.3"/>
  <cols>
    <col min="1" max="1" width="5" style="99" customWidth="1"/>
    <col min="2" max="2" width="4.85546875" style="99" customWidth="1"/>
    <col min="3" max="3" width="4.7109375" style="99" customWidth="1"/>
    <col min="4" max="4" width="4.28515625" style="99" customWidth="1"/>
    <col min="5" max="5" width="5.5703125" style="100" customWidth="1"/>
    <col min="6" max="6" width="6.28515625" style="100" customWidth="1"/>
    <col min="7" max="7" width="7.140625" style="17" customWidth="1"/>
    <col min="8" max="8" width="6.7109375" style="17" customWidth="1"/>
    <col min="9" max="9" width="10.42578125" style="17" customWidth="1"/>
    <col min="10" max="11" width="10.28515625" style="17" customWidth="1"/>
    <col min="12" max="12" width="5.85546875" style="17" customWidth="1"/>
    <col min="13" max="13" width="9.5703125" style="17" customWidth="1"/>
    <col min="14" max="14" width="8" style="17" customWidth="1"/>
    <col min="15" max="15" width="15" style="18" customWidth="1"/>
    <col min="16" max="16384" width="9.140625" style="17"/>
  </cols>
  <sheetData>
    <row r="1" spans="1:15" ht="60.75" customHeight="1" x14ac:dyDescent="0.3">
      <c r="A1" s="79" t="s">
        <v>1</v>
      </c>
      <c r="B1" s="80" t="s">
        <v>0</v>
      </c>
      <c r="C1" s="81" t="s">
        <v>35</v>
      </c>
      <c r="D1" s="81" t="s">
        <v>36</v>
      </c>
      <c r="E1" s="81" t="s">
        <v>34</v>
      </c>
      <c r="F1" s="80" t="s">
        <v>37</v>
      </c>
      <c r="G1" s="80" t="s">
        <v>2</v>
      </c>
      <c r="H1" s="80" t="s">
        <v>38</v>
      </c>
      <c r="I1" s="80" t="s">
        <v>39</v>
      </c>
      <c r="J1" s="80" t="s">
        <v>40</v>
      </c>
      <c r="K1" s="82" t="s">
        <v>41</v>
      </c>
      <c r="L1" s="80" t="s">
        <v>42</v>
      </c>
      <c r="M1" s="80" t="s">
        <v>43</v>
      </c>
      <c r="N1" s="80" t="s">
        <v>11</v>
      </c>
    </row>
    <row r="2" spans="1:15" s="20" customFormat="1" ht="13.5" x14ac:dyDescent="0.25">
      <c r="A2" s="83">
        <v>1</v>
      </c>
      <c r="B2" s="84">
        <v>101</v>
      </c>
      <c r="C2" s="84">
        <v>1</v>
      </c>
      <c r="D2" s="84">
        <v>2</v>
      </c>
      <c r="E2" s="84" t="s">
        <v>10</v>
      </c>
      <c r="F2" s="85">
        <v>695</v>
      </c>
      <c r="G2" s="85">
        <f>F2*1.1</f>
        <v>764.50000000000011</v>
      </c>
      <c r="H2" s="85">
        <v>27000</v>
      </c>
      <c r="I2" s="86">
        <f>F2*H2</f>
        <v>18765000</v>
      </c>
      <c r="J2" s="87">
        <f>ROUND(I2*1.15,0)</f>
        <v>21579750</v>
      </c>
      <c r="K2" s="87">
        <f>I2*0.8</f>
        <v>15012000</v>
      </c>
      <c r="L2" s="88">
        <f>MROUND((J2*0.03/12),500)</f>
        <v>54000</v>
      </c>
      <c r="M2" s="87">
        <f>G2*3000</f>
        <v>2293500.0000000005</v>
      </c>
      <c r="N2" s="83" t="s">
        <v>13</v>
      </c>
      <c r="O2" s="19"/>
    </row>
    <row r="3" spans="1:15" s="20" customFormat="1" ht="13.5" x14ac:dyDescent="0.25">
      <c r="A3" s="83">
        <v>2</v>
      </c>
      <c r="B3" s="84">
        <v>102</v>
      </c>
      <c r="C3" s="84">
        <v>1</v>
      </c>
      <c r="D3" s="84">
        <v>2</v>
      </c>
      <c r="E3" s="84" t="s">
        <v>10</v>
      </c>
      <c r="F3" s="85">
        <v>700</v>
      </c>
      <c r="G3" s="85">
        <f t="shared" ref="G3:G29" si="0">F3*1.1</f>
        <v>770.00000000000011</v>
      </c>
      <c r="H3" s="85">
        <v>27000</v>
      </c>
      <c r="I3" s="86">
        <f t="shared" ref="I3:I29" si="1">F3*H3</f>
        <v>18900000</v>
      </c>
      <c r="J3" s="87">
        <f t="shared" ref="J3:J29" si="2">ROUND(I3*1.15,0)</f>
        <v>21735000</v>
      </c>
      <c r="K3" s="87">
        <f t="shared" ref="K3:K29" si="3">I3*0.8</f>
        <v>15120000</v>
      </c>
      <c r="L3" s="88">
        <f t="shared" ref="L3:L29" si="4">MROUND((J3*0.03/12),500)</f>
        <v>54500</v>
      </c>
      <c r="M3" s="87">
        <f t="shared" ref="M3:M29" si="5">G3*3000</f>
        <v>2310000.0000000005</v>
      </c>
      <c r="N3" s="83" t="s">
        <v>13</v>
      </c>
      <c r="O3" s="19"/>
    </row>
    <row r="4" spans="1:15" s="20" customFormat="1" ht="13.5" x14ac:dyDescent="0.25">
      <c r="A4" s="83">
        <v>3</v>
      </c>
      <c r="B4" s="84">
        <v>201</v>
      </c>
      <c r="C4" s="84">
        <v>2</v>
      </c>
      <c r="D4" s="84">
        <v>3</v>
      </c>
      <c r="E4" s="84" t="s">
        <v>10</v>
      </c>
      <c r="F4" s="85">
        <v>695</v>
      </c>
      <c r="G4" s="85">
        <f t="shared" si="0"/>
        <v>764.50000000000011</v>
      </c>
      <c r="H4" s="85">
        <v>27080</v>
      </c>
      <c r="I4" s="86">
        <f t="shared" si="1"/>
        <v>18820600</v>
      </c>
      <c r="J4" s="87">
        <f t="shared" si="2"/>
        <v>21643690</v>
      </c>
      <c r="K4" s="87">
        <f t="shared" si="3"/>
        <v>15056480</v>
      </c>
      <c r="L4" s="88">
        <f t="shared" si="4"/>
        <v>54000</v>
      </c>
      <c r="M4" s="87">
        <f t="shared" si="5"/>
        <v>2293500.0000000005</v>
      </c>
      <c r="N4" s="83" t="s">
        <v>13</v>
      </c>
      <c r="O4" s="19">
        <f>I4/G4</f>
        <v>24618.181818181816</v>
      </c>
    </row>
    <row r="5" spans="1:15" s="20" customFormat="1" ht="13.5" x14ac:dyDescent="0.25">
      <c r="A5" s="83">
        <v>4</v>
      </c>
      <c r="B5" s="84">
        <v>202</v>
      </c>
      <c r="C5" s="84">
        <v>2</v>
      </c>
      <c r="D5" s="84">
        <v>3</v>
      </c>
      <c r="E5" s="84" t="s">
        <v>10</v>
      </c>
      <c r="F5" s="85">
        <v>700</v>
      </c>
      <c r="G5" s="85">
        <f t="shared" si="0"/>
        <v>770.00000000000011</v>
      </c>
      <c r="H5" s="85">
        <v>27080</v>
      </c>
      <c r="I5" s="86">
        <f t="shared" si="1"/>
        <v>18956000</v>
      </c>
      <c r="J5" s="87">
        <f t="shared" si="2"/>
        <v>21799400</v>
      </c>
      <c r="K5" s="87">
        <f t="shared" si="3"/>
        <v>15164800</v>
      </c>
      <c r="L5" s="88">
        <f t="shared" si="4"/>
        <v>54500</v>
      </c>
      <c r="M5" s="87">
        <f t="shared" si="5"/>
        <v>2310000.0000000005</v>
      </c>
      <c r="N5" s="83" t="s">
        <v>13</v>
      </c>
      <c r="O5" s="19"/>
    </row>
    <row r="6" spans="1:15" s="20" customFormat="1" ht="13.5" x14ac:dyDescent="0.25">
      <c r="A6" s="83">
        <v>5</v>
      </c>
      <c r="B6" s="84">
        <v>301</v>
      </c>
      <c r="C6" s="84">
        <v>3</v>
      </c>
      <c r="D6" s="84">
        <v>4</v>
      </c>
      <c r="E6" s="84" t="s">
        <v>10</v>
      </c>
      <c r="F6" s="85">
        <v>695</v>
      </c>
      <c r="G6" s="85">
        <f t="shared" si="0"/>
        <v>764.50000000000011</v>
      </c>
      <c r="H6" s="85">
        <v>27160</v>
      </c>
      <c r="I6" s="86">
        <f t="shared" si="1"/>
        <v>18876200</v>
      </c>
      <c r="J6" s="87">
        <f t="shared" si="2"/>
        <v>21707630</v>
      </c>
      <c r="K6" s="87">
        <f t="shared" si="3"/>
        <v>15100960</v>
      </c>
      <c r="L6" s="88">
        <f t="shared" si="4"/>
        <v>54500</v>
      </c>
      <c r="M6" s="87">
        <f t="shared" si="5"/>
        <v>2293500.0000000005</v>
      </c>
      <c r="N6" s="83" t="s">
        <v>13</v>
      </c>
      <c r="O6" s="19"/>
    </row>
    <row r="7" spans="1:15" s="20" customFormat="1" ht="13.5" x14ac:dyDescent="0.25">
      <c r="A7" s="83">
        <v>6</v>
      </c>
      <c r="B7" s="84">
        <v>302</v>
      </c>
      <c r="C7" s="84">
        <v>3</v>
      </c>
      <c r="D7" s="84">
        <v>4</v>
      </c>
      <c r="E7" s="84" t="s">
        <v>10</v>
      </c>
      <c r="F7" s="85">
        <v>700</v>
      </c>
      <c r="G7" s="85">
        <f t="shared" si="0"/>
        <v>770.00000000000011</v>
      </c>
      <c r="H7" s="85">
        <v>27160</v>
      </c>
      <c r="I7" s="86">
        <f t="shared" si="1"/>
        <v>19012000</v>
      </c>
      <c r="J7" s="87">
        <f t="shared" si="2"/>
        <v>21863800</v>
      </c>
      <c r="K7" s="87">
        <f t="shared" si="3"/>
        <v>15209600</v>
      </c>
      <c r="L7" s="88">
        <f t="shared" si="4"/>
        <v>54500</v>
      </c>
      <c r="M7" s="87">
        <f t="shared" si="5"/>
        <v>2310000.0000000005</v>
      </c>
      <c r="N7" s="83" t="s">
        <v>13</v>
      </c>
      <c r="O7" s="19"/>
    </row>
    <row r="8" spans="1:15" s="20" customFormat="1" ht="13.5" x14ac:dyDescent="0.25">
      <c r="A8" s="83">
        <v>7</v>
      </c>
      <c r="B8" s="84">
        <v>401</v>
      </c>
      <c r="C8" s="84">
        <v>4</v>
      </c>
      <c r="D8" s="84">
        <v>5</v>
      </c>
      <c r="E8" s="84" t="s">
        <v>10</v>
      </c>
      <c r="F8" s="85">
        <v>695</v>
      </c>
      <c r="G8" s="85">
        <f t="shared" si="0"/>
        <v>764.50000000000011</v>
      </c>
      <c r="H8" s="85">
        <v>27240</v>
      </c>
      <c r="I8" s="86">
        <f t="shared" si="1"/>
        <v>18931800</v>
      </c>
      <c r="J8" s="87">
        <f t="shared" si="2"/>
        <v>21771570</v>
      </c>
      <c r="K8" s="87">
        <f t="shared" si="3"/>
        <v>15145440</v>
      </c>
      <c r="L8" s="88">
        <f t="shared" si="4"/>
        <v>54500</v>
      </c>
      <c r="M8" s="87">
        <f t="shared" si="5"/>
        <v>2293500.0000000005</v>
      </c>
      <c r="N8" s="83" t="s">
        <v>13</v>
      </c>
      <c r="O8" s="19"/>
    </row>
    <row r="9" spans="1:15" s="20" customFormat="1" ht="13.5" x14ac:dyDescent="0.25">
      <c r="A9" s="83">
        <v>8</v>
      </c>
      <c r="B9" s="84">
        <v>402</v>
      </c>
      <c r="C9" s="84">
        <v>4</v>
      </c>
      <c r="D9" s="84">
        <v>5</v>
      </c>
      <c r="E9" s="84" t="s">
        <v>10</v>
      </c>
      <c r="F9" s="85">
        <v>700</v>
      </c>
      <c r="G9" s="85">
        <f t="shared" si="0"/>
        <v>770.00000000000011</v>
      </c>
      <c r="H9" s="85">
        <v>27240</v>
      </c>
      <c r="I9" s="86">
        <f t="shared" si="1"/>
        <v>19068000</v>
      </c>
      <c r="J9" s="87">
        <f t="shared" si="2"/>
        <v>21928200</v>
      </c>
      <c r="K9" s="87">
        <f t="shared" si="3"/>
        <v>15254400</v>
      </c>
      <c r="L9" s="88">
        <f t="shared" si="4"/>
        <v>55000</v>
      </c>
      <c r="M9" s="87">
        <f t="shared" si="5"/>
        <v>2310000.0000000005</v>
      </c>
      <c r="N9" s="83" t="s">
        <v>13</v>
      </c>
      <c r="O9" s="19"/>
    </row>
    <row r="10" spans="1:15" s="20" customFormat="1" ht="13.5" x14ac:dyDescent="0.25">
      <c r="A10" s="83">
        <v>9</v>
      </c>
      <c r="B10" s="84">
        <v>501</v>
      </c>
      <c r="C10" s="84">
        <v>5</v>
      </c>
      <c r="D10" s="84">
        <v>6</v>
      </c>
      <c r="E10" s="84" t="s">
        <v>10</v>
      </c>
      <c r="F10" s="85">
        <v>695</v>
      </c>
      <c r="G10" s="85">
        <f t="shared" si="0"/>
        <v>764.50000000000011</v>
      </c>
      <c r="H10" s="85">
        <v>27320</v>
      </c>
      <c r="I10" s="86">
        <f t="shared" si="1"/>
        <v>18987400</v>
      </c>
      <c r="J10" s="87">
        <f t="shared" si="2"/>
        <v>21835510</v>
      </c>
      <c r="K10" s="87">
        <f t="shared" si="3"/>
        <v>15189920</v>
      </c>
      <c r="L10" s="88">
        <f t="shared" si="4"/>
        <v>54500</v>
      </c>
      <c r="M10" s="87">
        <f t="shared" si="5"/>
        <v>2293500.0000000005</v>
      </c>
      <c r="N10" s="83" t="s">
        <v>13</v>
      </c>
      <c r="O10" s="19"/>
    </row>
    <row r="11" spans="1:15" s="20" customFormat="1" ht="13.5" x14ac:dyDescent="0.25">
      <c r="A11" s="83">
        <v>10</v>
      </c>
      <c r="B11" s="84">
        <v>502</v>
      </c>
      <c r="C11" s="84">
        <v>5</v>
      </c>
      <c r="D11" s="84">
        <v>6</v>
      </c>
      <c r="E11" s="84" t="s">
        <v>10</v>
      </c>
      <c r="F11" s="85">
        <v>700</v>
      </c>
      <c r="G11" s="85">
        <f t="shared" si="0"/>
        <v>770.00000000000011</v>
      </c>
      <c r="H11" s="85">
        <v>27320</v>
      </c>
      <c r="I11" s="86">
        <f t="shared" si="1"/>
        <v>19124000</v>
      </c>
      <c r="J11" s="87">
        <f t="shared" si="2"/>
        <v>21992600</v>
      </c>
      <c r="K11" s="87">
        <f t="shared" si="3"/>
        <v>15299200</v>
      </c>
      <c r="L11" s="88">
        <f t="shared" si="4"/>
        <v>55000</v>
      </c>
      <c r="M11" s="87">
        <f t="shared" si="5"/>
        <v>2310000.0000000005</v>
      </c>
      <c r="N11" s="83" t="s">
        <v>13</v>
      </c>
      <c r="O11" s="19"/>
    </row>
    <row r="12" spans="1:15" s="20" customFormat="1" ht="13.5" x14ac:dyDescent="0.25">
      <c r="A12" s="83">
        <v>11</v>
      </c>
      <c r="B12" s="84">
        <v>601</v>
      </c>
      <c r="C12" s="84">
        <v>6</v>
      </c>
      <c r="D12" s="84">
        <v>7</v>
      </c>
      <c r="E12" s="84" t="s">
        <v>10</v>
      </c>
      <c r="F12" s="85">
        <v>695</v>
      </c>
      <c r="G12" s="85">
        <f t="shared" si="0"/>
        <v>764.50000000000011</v>
      </c>
      <c r="H12" s="85">
        <v>27400</v>
      </c>
      <c r="I12" s="86">
        <f t="shared" si="1"/>
        <v>19043000</v>
      </c>
      <c r="J12" s="87">
        <f t="shared" si="2"/>
        <v>21899450</v>
      </c>
      <c r="K12" s="87">
        <f t="shared" si="3"/>
        <v>15234400</v>
      </c>
      <c r="L12" s="88">
        <f t="shared" si="4"/>
        <v>54500</v>
      </c>
      <c r="M12" s="87">
        <f t="shared" si="5"/>
        <v>2293500.0000000005</v>
      </c>
      <c r="N12" s="83" t="s">
        <v>13</v>
      </c>
      <c r="O12" s="19"/>
    </row>
    <row r="13" spans="1:15" s="20" customFormat="1" ht="13.5" x14ac:dyDescent="0.25">
      <c r="A13" s="83">
        <v>12</v>
      </c>
      <c r="B13" s="84">
        <v>602</v>
      </c>
      <c r="C13" s="84">
        <v>6</v>
      </c>
      <c r="D13" s="84">
        <v>7</v>
      </c>
      <c r="E13" s="84" t="s">
        <v>10</v>
      </c>
      <c r="F13" s="85">
        <v>700</v>
      </c>
      <c r="G13" s="85">
        <f t="shared" si="0"/>
        <v>770.00000000000011</v>
      </c>
      <c r="H13" s="85">
        <v>27400</v>
      </c>
      <c r="I13" s="86">
        <f t="shared" si="1"/>
        <v>19180000</v>
      </c>
      <c r="J13" s="87">
        <f t="shared" si="2"/>
        <v>22057000</v>
      </c>
      <c r="K13" s="87">
        <f t="shared" si="3"/>
        <v>15344000</v>
      </c>
      <c r="L13" s="88">
        <f t="shared" si="4"/>
        <v>55000</v>
      </c>
      <c r="M13" s="87">
        <f t="shared" si="5"/>
        <v>2310000.0000000005</v>
      </c>
      <c r="N13" s="83" t="s">
        <v>13</v>
      </c>
      <c r="O13" s="19"/>
    </row>
    <row r="14" spans="1:15" s="20" customFormat="1" ht="13.5" x14ac:dyDescent="0.25">
      <c r="A14" s="83">
        <v>13</v>
      </c>
      <c r="B14" s="84">
        <v>701</v>
      </c>
      <c r="C14" s="84">
        <v>7</v>
      </c>
      <c r="D14" s="84">
        <v>8</v>
      </c>
      <c r="E14" s="84" t="s">
        <v>10</v>
      </c>
      <c r="F14" s="85">
        <v>695</v>
      </c>
      <c r="G14" s="85">
        <f t="shared" si="0"/>
        <v>764.50000000000011</v>
      </c>
      <c r="H14" s="85">
        <v>27480</v>
      </c>
      <c r="I14" s="86">
        <f t="shared" si="1"/>
        <v>19098600</v>
      </c>
      <c r="J14" s="87">
        <f t="shared" si="2"/>
        <v>21963390</v>
      </c>
      <c r="K14" s="87">
        <f t="shared" si="3"/>
        <v>15278880</v>
      </c>
      <c r="L14" s="88">
        <f t="shared" si="4"/>
        <v>55000</v>
      </c>
      <c r="M14" s="87">
        <f t="shared" si="5"/>
        <v>2293500.0000000005</v>
      </c>
      <c r="N14" s="83" t="s">
        <v>13</v>
      </c>
      <c r="O14" s="19"/>
    </row>
    <row r="15" spans="1:15" s="20" customFormat="1" ht="13.5" x14ac:dyDescent="0.25">
      <c r="A15" s="83">
        <v>14</v>
      </c>
      <c r="B15" s="84">
        <v>702</v>
      </c>
      <c r="C15" s="84">
        <v>7</v>
      </c>
      <c r="D15" s="84">
        <v>8</v>
      </c>
      <c r="E15" s="84" t="s">
        <v>32</v>
      </c>
      <c r="F15" s="85">
        <v>940</v>
      </c>
      <c r="G15" s="85">
        <f t="shared" si="0"/>
        <v>1034</v>
      </c>
      <c r="H15" s="85">
        <v>27480</v>
      </c>
      <c r="I15" s="86">
        <f t="shared" si="1"/>
        <v>25831200</v>
      </c>
      <c r="J15" s="87">
        <f t="shared" si="2"/>
        <v>29705880</v>
      </c>
      <c r="K15" s="87">
        <f t="shared" si="3"/>
        <v>20664960</v>
      </c>
      <c r="L15" s="88">
        <f t="shared" si="4"/>
        <v>74500</v>
      </c>
      <c r="M15" s="87">
        <f t="shared" si="5"/>
        <v>3102000</v>
      </c>
      <c r="N15" s="83" t="s">
        <v>13</v>
      </c>
      <c r="O15" s="19"/>
    </row>
    <row r="16" spans="1:15" s="20" customFormat="1" ht="13.5" x14ac:dyDescent="0.25">
      <c r="A16" s="83">
        <v>15</v>
      </c>
      <c r="B16" s="84">
        <v>801</v>
      </c>
      <c r="C16" s="84">
        <v>8</v>
      </c>
      <c r="D16" s="84">
        <v>9</v>
      </c>
      <c r="E16" s="84" t="s">
        <v>10</v>
      </c>
      <c r="F16" s="85">
        <v>695</v>
      </c>
      <c r="G16" s="85">
        <f t="shared" si="0"/>
        <v>764.50000000000011</v>
      </c>
      <c r="H16" s="85">
        <v>27560</v>
      </c>
      <c r="I16" s="86">
        <f t="shared" si="1"/>
        <v>19154200</v>
      </c>
      <c r="J16" s="87">
        <f t="shared" si="2"/>
        <v>22027330</v>
      </c>
      <c r="K16" s="87">
        <f t="shared" si="3"/>
        <v>15323360</v>
      </c>
      <c r="L16" s="88">
        <f t="shared" si="4"/>
        <v>55000</v>
      </c>
      <c r="M16" s="87">
        <f t="shared" si="5"/>
        <v>2293500.0000000005</v>
      </c>
      <c r="N16" s="83" t="s">
        <v>13</v>
      </c>
      <c r="O16" s="19"/>
    </row>
    <row r="17" spans="1:15" s="20" customFormat="1" ht="13.5" x14ac:dyDescent="0.25">
      <c r="A17" s="83">
        <v>16</v>
      </c>
      <c r="B17" s="84">
        <v>802</v>
      </c>
      <c r="C17" s="84">
        <v>8</v>
      </c>
      <c r="D17" s="84">
        <v>9</v>
      </c>
      <c r="E17" s="84" t="s">
        <v>10</v>
      </c>
      <c r="F17" s="85">
        <v>700</v>
      </c>
      <c r="G17" s="85">
        <f t="shared" si="0"/>
        <v>770.00000000000011</v>
      </c>
      <c r="H17" s="85">
        <v>27560</v>
      </c>
      <c r="I17" s="86">
        <f t="shared" si="1"/>
        <v>19292000</v>
      </c>
      <c r="J17" s="87">
        <f t="shared" si="2"/>
        <v>22185800</v>
      </c>
      <c r="K17" s="87">
        <f t="shared" si="3"/>
        <v>15433600</v>
      </c>
      <c r="L17" s="88">
        <f t="shared" si="4"/>
        <v>55500</v>
      </c>
      <c r="M17" s="87">
        <f t="shared" si="5"/>
        <v>2310000.0000000005</v>
      </c>
      <c r="N17" s="83" t="s">
        <v>13</v>
      </c>
      <c r="O17" s="19"/>
    </row>
    <row r="18" spans="1:15" s="20" customFormat="1" ht="13.5" x14ac:dyDescent="0.25">
      <c r="A18" s="83">
        <v>17</v>
      </c>
      <c r="B18" s="84">
        <v>901</v>
      </c>
      <c r="C18" s="84">
        <v>9</v>
      </c>
      <c r="D18" s="84">
        <v>10</v>
      </c>
      <c r="E18" s="84" t="s">
        <v>10</v>
      </c>
      <c r="F18" s="85">
        <v>695</v>
      </c>
      <c r="G18" s="85">
        <f t="shared" si="0"/>
        <v>764.50000000000011</v>
      </c>
      <c r="H18" s="85">
        <v>27640</v>
      </c>
      <c r="I18" s="86">
        <f t="shared" si="1"/>
        <v>19209800</v>
      </c>
      <c r="J18" s="87">
        <f t="shared" si="2"/>
        <v>22091270</v>
      </c>
      <c r="K18" s="87">
        <f t="shared" si="3"/>
        <v>15367840</v>
      </c>
      <c r="L18" s="88">
        <f t="shared" si="4"/>
        <v>55000</v>
      </c>
      <c r="M18" s="87">
        <f t="shared" si="5"/>
        <v>2293500.0000000005</v>
      </c>
      <c r="N18" s="83" t="s">
        <v>13</v>
      </c>
      <c r="O18" s="19"/>
    </row>
    <row r="19" spans="1:15" s="20" customFormat="1" ht="13.5" x14ac:dyDescent="0.25">
      <c r="A19" s="83">
        <v>18</v>
      </c>
      <c r="B19" s="84">
        <v>902</v>
      </c>
      <c r="C19" s="84">
        <v>9</v>
      </c>
      <c r="D19" s="84">
        <v>10</v>
      </c>
      <c r="E19" s="84" t="s">
        <v>10</v>
      </c>
      <c r="F19" s="85">
        <v>700</v>
      </c>
      <c r="G19" s="85">
        <f t="shared" si="0"/>
        <v>770.00000000000011</v>
      </c>
      <c r="H19" s="85">
        <v>27640</v>
      </c>
      <c r="I19" s="86">
        <f t="shared" si="1"/>
        <v>19348000</v>
      </c>
      <c r="J19" s="87">
        <f t="shared" si="2"/>
        <v>22250200</v>
      </c>
      <c r="K19" s="87">
        <f t="shared" si="3"/>
        <v>15478400</v>
      </c>
      <c r="L19" s="88">
        <f t="shared" si="4"/>
        <v>55500</v>
      </c>
      <c r="M19" s="87">
        <f t="shared" si="5"/>
        <v>2310000.0000000005</v>
      </c>
      <c r="N19" s="83" t="s">
        <v>13</v>
      </c>
      <c r="O19" s="19"/>
    </row>
    <row r="20" spans="1:15" s="20" customFormat="1" ht="13.5" x14ac:dyDescent="0.25">
      <c r="A20" s="83">
        <v>19</v>
      </c>
      <c r="B20" s="84">
        <v>1001</v>
      </c>
      <c r="C20" s="84">
        <v>10</v>
      </c>
      <c r="D20" s="84">
        <v>11</v>
      </c>
      <c r="E20" s="84" t="s">
        <v>10</v>
      </c>
      <c r="F20" s="85">
        <v>695</v>
      </c>
      <c r="G20" s="85">
        <f t="shared" si="0"/>
        <v>764.50000000000011</v>
      </c>
      <c r="H20" s="85">
        <v>27720</v>
      </c>
      <c r="I20" s="86">
        <f t="shared" si="1"/>
        <v>19265400</v>
      </c>
      <c r="J20" s="87">
        <f t="shared" si="2"/>
        <v>22155210</v>
      </c>
      <c r="K20" s="87">
        <f t="shared" si="3"/>
        <v>15412320</v>
      </c>
      <c r="L20" s="88">
        <f t="shared" si="4"/>
        <v>55500</v>
      </c>
      <c r="M20" s="87">
        <f t="shared" si="5"/>
        <v>2293500.0000000005</v>
      </c>
      <c r="N20" s="83" t="s">
        <v>13</v>
      </c>
      <c r="O20" s="19"/>
    </row>
    <row r="21" spans="1:15" s="20" customFormat="1" ht="13.5" x14ac:dyDescent="0.25">
      <c r="A21" s="83">
        <v>20</v>
      </c>
      <c r="B21" s="84">
        <v>1002</v>
      </c>
      <c r="C21" s="84">
        <v>10</v>
      </c>
      <c r="D21" s="84">
        <v>11</v>
      </c>
      <c r="E21" s="84" t="s">
        <v>10</v>
      </c>
      <c r="F21" s="85">
        <v>700</v>
      </c>
      <c r="G21" s="85">
        <f t="shared" si="0"/>
        <v>770.00000000000011</v>
      </c>
      <c r="H21" s="85">
        <v>27720</v>
      </c>
      <c r="I21" s="86">
        <f t="shared" si="1"/>
        <v>19404000</v>
      </c>
      <c r="J21" s="87">
        <f t="shared" si="2"/>
        <v>22314600</v>
      </c>
      <c r="K21" s="87">
        <f t="shared" si="3"/>
        <v>15523200</v>
      </c>
      <c r="L21" s="88">
        <f t="shared" si="4"/>
        <v>56000</v>
      </c>
      <c r="M21" s="87">
        <f t="shared" si="5"/>
        <v>2310000.0000000005</v>
      </c>
      <c r="N21" s="83" t="s">
        <v>13</v>
      </c>
      <c r="O21" s="19"/>
    </row>
    <row r="22" spans="1:15" s="20" customFormat="1" ht="13.5" x14ac:dyDescent="0.25">
      <c r="A22" s="83">
        <v>21</v>
      </c>
      <c r="B22" s="84">
        <v>1101</v>
      </c>
      <c r="C22" s="84">
        <v>11</v>
      </c>
      <c r="D22" s="84">
        <v>12</v>
      </c>
      <c r="E22" s="84" t="s">
        <v>10</v>
      </c>
      <c r="F22" s="85">
        <v>695</v>
      </c>
      <c r="G22" s="85">
        <f t="shared" si="0"/>
        <v>764.50000000000011</v>
      </c>
      <c r="H22" s="85">
        <v>27800</v>
      </c>
      <c r="I22" s="86">
        <f t="shared" si="1"/>
        <v>19321000</v>
      </c>
      <c r="J22" s="87">
        <f t="shared" si="2"/>
        <v>22219150</v>
      </c>
      <c r="K22" s="87">
        <f t="shared" si="3"/>
        <v>15456800</v>
      </c>
      <c r="L22" s="88">
        <f t="shared" si="4"/>
        <v>55500</v>
      </c>
      <c r="M22" s="87">
        <f t="shared" si="5"/>
        <v>2293500.0000000005</v>
      </c>
      <c r="N22" s="83" t="s">
        <v>13</v>
      </c>
      <c r="O22" s="19"/>
    </row>
    <row r="23" spans="1:15" s="20" customFormat="1" ht="13.5" x14ac:dyDescent="0.25">
      <c r="A23" s="83">
        <v>22</v>
      </c>
      <c r="B23" s="84">
        <v>1102</v>
      </c>
      <c r="C23" s="84">
        <v>11</v>
      </c>
      <c r="D23" s="84">
        <v>12</v>
      </c>
      <c r="E23" s="84" t="s">
        <v>10</v>
      </c>
      <c r="F23" s="85">
        <v>700</v>
      </c>
      <c r="G23" s="85">
        <f t="shared" si="0"/>
        <v>770.00000000000011</v>
      </c>
      <c r="H23" s="85">
        <v>27800</v>
      </c>
      <c r="I23" s="86">
        <f t="shared" si="1"/>
        <v>19460000</v>
      </c>
      <c r="J23" s="87">
        <f t="shared" si="2"/>
        <v>22379000</v>
      </c>
      <c r="K23" s="87">
        <f t="shared" si="3"/>
        <v>15568000</v>
      </c>
      <c r="L23" s="88">
        <f t="shared" si="4"/>
        <v>56000</v>
      </c>
      <c r="M23" s="87">
        <f t="shared" si="5"/>
        <v>2310000.0000000005</v>
      </c>
      <c r="N23" s="83" t="s">
        <v>13</v>
      </c>
      <c r="O23" s="19"/>
    </row>
    <row r="24" spans="1:15" s="20" customFormat="1" ht="13.5" x14ac:dyDescent="0.25">
      <c r="A24" s="83">
        <v>23</v>
      </c>
      <c r="B24" s="84">
        <v>1201</v>
      </c>
      <c r="C24" s="84">
        <v>12</v>
      </c>
      <c r="D24" s="84">
        <v>13</v>
      </c>
      <c r="E24" s="84" t="s">
        <v>10</v>
      </c>
      <c r="F24" s="85">
        <v>695</v>
      </c>
      <c r="G24" s="85">
        <f t="shared" si="0"/>
        <v>764.50000000000011</v>
      </c>
      <c r="H24" s="85">
        <v>27880</v>
      </c>
      <c r="I24" s="86">
        <f t="shared" si="1"/>
        <v>19376600</v>
      </c>
      <c r="J24" s="87">
        <f t="shared" si="2"/>
        <v>22283090</v>
      </c>
      <c r="K24" s="87">
        <f t="shared" si="3"/>
        <v>15501280</v>
      </c>
      <c r="L24" s="88">
        <f t="shared" si="4"/>
        <v>55500</v>
      </c>
      <c r="M24" s="87">
        <f t="shared" si="5"/>
        <v>2293500.0000000005</v>
      </c>
      <c r="N24" s="83" t="s">
        <v>13</v>
      </c>
      <c r="O24" s="19"/>
    </row>
    <row r="25" spans="1:15" s="20" customFormat="1" ht="13.5" x14ac:dyDescent="0.25">
      <c r="A25" s="83">
        <v>24</v>
      </c>
      <c r="B25" s="84">
        <v>1202</v>
      </c>
      <c r="C25" s="84">
        <v>12</v>
      </c>
      <c r="D25" s="84">
        <v>13</v>
      </c>
      <c r="E25" s="84" t="s">
        <v>10</v>
      </c>
      <c r="F25" s="85">
        <v>700</v>
      </c>
      <c r="G25" s="85">
        <f t="shared" si="0"/>
        <v>770.00000000000011</v>
      </c>
      <c r="H25" s="85">
        <v>27880</v>
      </c>
      <c r="I25" s="86">
        <f t="shared" si="1"/>
        <v>19516000</v>
      </c>
      <c r="J25" s="87">
        <f t="shared" si="2"/>
        <v>22443400</v>
      </c>
      <c r="K25" s="87">
        <f t="shared" si="3"/>
        <v>15612800</v>
      </c>
      <c r="L25" s="88">
        <f t="shared" si="4"/>
        <v>56000</v>
      </c>
      <c r="M25" s="87">
        <f t="shared" si="5"/>
        <v>2310000.0000000005</v>
      </c>
      <c r="N25" s="83" t="s">
        <v>13</v>
      </c>
      <c r="O25" s="19"/>
    </row>
    <row r="26" spans="1:15" s="20" customFormat="1" ht="13.5" x14ac:dyDescent="0.25">
      <c r="A26" s="83">
        <v>25</v>
      </c>
      <c r="B26" s="84">
        <v>1301</v>
      </c>
      <c r="C26" s="84">
        <v>13</v>
      </c>
      <c r="D26" s="84">
        <v>14</v>
      </c>
      <c r="E26" s="84" t="s">
        <v>10</v>
      </c>
      <c r="F26" s="85">
        <v>695</v>
      </c>
      <c r="G26" s="85">
        <f t="shared" si="0"/>
        <v>764.50000000000011</v>
      </c>
      <c r="H26" s="85">
        <v>27960</v>
      </c>
      <c r="I26" s="86">
        <f t="shared" si="1"/>
        <v>19432200</v>
      </c>
      <c r="J26" s="87">
        <f t="shared" si="2"/>
        <v>22347030</v>
      </c>
      <c r="K26" s="87">
        <f t="shared" si="3"/>
        <v>15545760</v>
      </c>
      <c r="L26" s="88">
        <f t="shared" si="4"/>
        <v>56000</v>
      </c>
      <c r="M26" s="87">
        <f t="shared" si="5"/>
        <v>2293500.0000000005</v>
      </c>
      <c r="N26" s="83" t="s">
        <v>13</v>
      </c>
      <c r="O26" s="19"/>
    </row>
    <row r="27" spans="1:15" s="20" customFormat="1" ht="13.5" x14ac:dyDescent="0.25">
      <c r="A27" s="83">
        <v>26</v>
      </c>
      <c r="B27" s="84">
        <v>1302</v>
      </c>
      <c r="C27" s="84">
        <v>13</v>
      </c>
      <c r="D27" s="84">
        <v>14</v>
      </c>
      <c r="E27" s="84" t="s">
        <v>10</v>
      </c>
      <c r="F27" s="85">
        <v>700</v>
      </c>
      <c r="G27" s="85">
        <f t="shared" si="0"/>
        <v>770.00000000000011</v>
      </c>
      <c r="H27" s="85">
        <v>27960</v>
      </c>
      <c r="I27" s="86">
        <f t="shared" si="1"/>
        <v>19572000</v>
      </c>
      <c r="J27" s="87">
        <f t="shared" si="2"/>
        <v>22507800</v>
      </c>
      <c r="K27" s="87">
        <f t="shared" si="3"/>
        <v>15657600</v>
      </c>
      <c r="L27" s="88">
        <f t="shared" si="4"/>
        <v>56500</v>
      </c>
      <c r="M27" s="87">
        <f t="shared" si="5"/>
        <v>2310000.0000000005</v>
      </c>
      <c r="N27" s="83" t="s">
        <v>13</v>
      </c>
      <c r="O27" s="19"/>
    </row>
    <row r="28" spans="1:15" s="20" customFormat="1" ht="13.5" x14ac:dyDescent="0.25">
      <c r="A28" s="83">
        <v>27</v>
      </c>
      <c r="B28" s="84">
        <v>1401</v>
      </c>
      <c r="C28" s="84">
        <v>14</v>
      </c>
      <c r="D28" s="84">
        <v>15</v>
      </c>
      <c r="E28" s="84" t="s">
        <v>10</v>
      </c>
      <c r="F28" s="85">
        <v>695</v>
      </c>
      <c r="G28" s="85">
        <f t="shared" si="0"/>
        <v>764.50000000000011</v>
      </c>
      <c r="H28" s="85">
        <v>28040</v>
      </c>
      <c r="I28" s="86">
        <f t="shared" si="1"/>
        <v>19487800</v>
      </c>
      <c r="J28" s="87">
        <f t="shared" si="2"/>
        <v>22410970</v>
      </c>
      <c r="K28" s="87">
        <f t="shared" si="3"/>
        <v>15590240</v>
      </c>
      <c r="L28" s="88">
        <f t="shared" si="4"/>
        <v>56000</v>
      </c>
      <c r="M28" s="87">
        <f t="shared" si="5"/>
        <v>2293500.0000000005</v>
      </c>
      <c r="N28" s="83" t="s">
        <v>13</v>
      </c>
      <c r="O28" s="19"/>
    </row>
    <row r="29" spans="1:15" s="20" customFormat="1" ht="13.5" x14ac:dyDescent="0.25">
      <c r="A29" s="83">
        <v>28</v>
      </c>
      <c r="B29" s="84">
        <v>1402</v>
      </c>
      <c r="C29" s="84">
        <v>14</v>
      </c>
      <c r="D29" s="84">
        <v>15</v>
      </c>
      <c r="E29" s="84" t="s">
        <v>32</v>
      </c>
      <c r="F29" s="85">
        <v>940</v>
      </c>
      <c r="G29" s="85">
        <f t="shared" si="0"/>
        <v>1034</v>
      </c>
      <c r="H29" s="85">
        <v>28040</v>
      </c>
      <c r="I29" s="86">
        <f t="shared" si="1"/>
        <v>26357600</v>
      </c>
      <c r="J29" s="87">
        <f t="shared" si="2"/>
        <v>30311240</v>
      </c>
      <c r="K29" s="87">
        <f t="shared" si="3"/>
        <v>21086080</v>
      </c>
      <c r="L29" s="88">
        <f t="shared" si="4"/>
        <v>76000</v>
      </c>
      <c r="M29" s="87">
        <f t="shared" si="5"/>
        <v>3102000</v>
      </c>
      <c r="N29" s="83" t="s">
        <v>13</v>
      </c>
      <c r="O29" s="19"/>
    </row>
    <row r="30" spans="1:15" s="20" customFormat="1" ht="13.5" x14ac:dyDescent="0.25">
      <c r="A30" s="83">
        <v>29</v>
      </c>
      <c r="B30" s="84">
        <v>1501</v>
      </c>
      <c r="C30" s="84">
        <v>15</v>
      </c>
      <c r="D30" s="84">
        <v>16</v>
      </c>
      <c r="E30" s="84" t="s">
        <v>10</v>
      </c>
      <c r="F30" s="85">
        <v>695</v>
      </c>
      <c r="G30" s="85">
        <f t="shared" ref="G30:G70" si="6">F30*1.1</f>
        <v>764.50000000000011</v>
      </c>
      <c r="H30" s="85">
        <v>28120</v>
      </c>
      <c r="I30" s="86">
        <f t="shared" ref="I30:I70" si="7">F30*H30</f>
        <v>19543400</v>
      </c>
      <c r="J30" s="87">
        <f t="shared" ref="J30:J70" si="8">ROUND(I30*1.15,0)</f>
        <v>22474910</v>
      </c>
      <c r="K30" s="87">
        <f t="shared" ref="K30:K70" si="9">I30*0.8</f>
        <v>15634720</v>
      </c>
      <c r="L30" s="88">
        <f t="shared" ref="L30:L70" si="10">MROUND((J30*0.03/12),500)</f>
        <v>56000</v>
      </c>
      <c r="M30" s="87">
        <f t="shared" ref="M30:M70" si="11">G30*3000</f>
        <v>2293500.0000000005</v>
      </c>
      <c r="N30" s="83" t="s">
        <v>13</v>
      </c>
      <c r="O30" s="19"/>
    </row>
    <row r="31" spans="1:15" s="20" customFormat="1" ht="13.5" x14ac:dyDescent="0.25">
      <c r="A31" s="83">
        <v>30</v>
      </c>
      <c r="B31" s="84">
        <v>1502</v>
      </c>
      <c r="C31" s="84">
        <v>15</v>
      </c>
      <c r="D31" s="84">
        <v>16</v>
      </c>
      <c r="E31" s="84" t="s">
        <v>10</v>
      </c>
      <c r="F31" s="85">
        <v>700</v>
      </c>
      <c r="G31" s="85">
        <f t="shared" si="6"/>
        <v>770.00000000000011</v>
      </c>
      <c r="H31" s="85">
        <v>28120</v>
      </c>
      <c r="I31" s="86">
        <f t="shared" si="7"/>
        <v>19684000</v>
      </c>
      <c r="J31" s="87">
        <f t="shared" si="8"/>
        <v>22636600</v>
      </c>
      <c r="K31" s="87">
        <f t="shared" si="9"/>
        <v>15747200</v>
      </c>
      <c r="L31" s="88">
        <f t="shared" si="10"/>
        <v>56500</v>
      </c>
      <c r="M31" s="87">
        <f t="shared" si="11"/>
        <v>2310000.0000000005</v>
      </c>
      <c r="N31" s="83" t="s">
        <v>13</v>
      </c>
      <c r="O31" s="19"/>
    </row>
    <row r="32" spans="1:15" s="20" customFormat="1" ht="13.5" x14ac:dyDescent="0.25">
      <c r="A32" s="83">
        <v>31</v>
      </c>
      <c r="B32" s="84">
        <v>1601</v>
      </c>
      <c r="C32" s="84">
        <v>16</v>
      </c>
      <c r="D32" s="84">
        <v>17</v>
      </c>
      <c r="E32" s="84" t="s">
        <v>10</v>
      </c>
      <c r="F32" s="85">
        <v>695</v>
      </c>
      <c r="G32" s="85">
        <f t="shared" si="6"/>
        <v>764.50000000000011</v>
      </c>
      <c r="H32" s="85">
        <v>28200</v>
      </c>
      <c r="I32" s="86">
        <f t="shared" si="7"/>
        <v>19599000</v>
      </c>
      <c r="J32" s="87">
        <f t="shared" si="8"/>
        <v>22538850</v>
      </c>
      <c r="K32" s="87">
        <f t="shared" si="9"/>
        <v>15679200</v>
      </c>
      <c r="L32" s="88">
        <f t="shared" si="10"/>
        <v>56500</v>
      </c>
      <c r="M32" s="87">
        <f t="shared" si="11"/>
        <v>2293500.0000000005</v>
      </c>
      <c r="N32" s="83" t="s">
        <v>13</v>
      </c>
      <c r="O32" s="19"/>
    </row>
    <row r="33" spans="1:15" s="20" customFormat="1" ht="13.5" x14ac:dyDescent="0.25">
      <c r="A33" s="83">
        <v>32</v>
      </c>
      <c r="B33" s="84">
        <v>1602</v>
      </c>
      <c r="C33" s="84">
        <v>16</v>
      </c>
      <c r="D33" s="84">
        <v>17</v>
      </c>
      <c r="E33" s="84" t="s">
        <v>10</v>
      </c>
      <c r="F33" s="85">
        <v>700</v>
      </c>
      <c r="G33" s="85">
        <f t="shared" si="6"/>
        <v>770.00000000000011</v>
      </c>
      <c r="H33" s="85">
        <v>28200</v>
      </c>
      <c r="I33" s="86">
        <f t="shared" si="7"/>
        <v>19740000</v>
      </c>
      <c r="J33" s="87">
        <f t="shared" si="8"/>
        <v>22701000</v>
      </c>
      <c r="K33" s="87">
        <f t="shared" si="9"/>
        <v>15792000</v>
      </c>
      <c r="L33" s="88">
        <f t="shared" si="10"/>
        <v>57000</v>
      </c>
      <c r="M33" s="87">
        <f t="shared" si="11"/>
        <v>2310000.0000000005</v>
      </c>
      <c r="N33" s="83" t="s">
        <v>13</v>
      </c>
      <c r="O33" s="19"/>
    </row>
    <row r="34" spans="1:15" s="20" customFormat="1" ht="13.5" x14ac:dyDescent="0.25">
      <c r="A34" s="83">
        <v>33</v>
      </c>
      <c r="B34" s="84">
        <v>1701</v>
      </c>
      <c r="C34" s="84">
        <v>17</v>
      </c>
      <c r="D34" s="84">
        <v>18</v>
      </c>
      <c r="E34" s="84" t="s">
        <v>10</v>
      </c>
      <c r="F34" s="85">
        <v>695</v>
      </c>
      <c r="G34" s="85">
        <f t="shared" si="6"/>
        <v>764.50000000000011</v>
      </c>
      <c r="H34" s="85">
        <v>28280</v>
      </c>
      <c r="I34" s="86">
        <f t="shared" si="7"/>
        <v>19654600</v>
      </c>
      <c r="J34" s="87">
        <f t="shared" si="8"/>
        <v>22602790</v>
      </c>
      <c r="K34" s="87">
        <f t="shared" si="9"/>
        <v>15723680</v>
      </c>
      <c r="L34" s="88">
        <f t="shared" si="10"/>
        <v>56500</v>
      </c>
      <c r="M34" s="87">
        <f t="shared" si="11"/>
        <v>2293500.0000000005</v>
      </c>
      <c r="N34" s="83" t="s">
        <v>13</v>
      </c>
      <c r="O34" s="19"/>
    </row>
    <row r="35" spans="1:15" s="20" customFormat="1" ht="13.5" x14ac:dyDescent="0.25">
      <c r="A35" s="83">
        <v>34</v>
      </c>
      <c r="B35" s="84">
        <v>1702</v>
      </c>
      <c r="C35" s="84">
        <v>17</v>
      </c>
      <c r="D35" s="84">
        <v>18</v>
      </c>
      <c r="E35" s="84" t="s">
        <v>10</v>
      </c>
      <c r="F35" s="85">
        <v>700</v>
      </c>
      <c r="G35" s="85">
        <f t="shared" si="6"/>
        <v>770.00000000000011</v>
      </c>
      <c r="H35" s="85">
        <v>28280</v>
      </c>
      <c r="I35" s="86">
        <f t="shared" si="7"/>
        <v>19796000</v>
      </c>
      <c r="J35" s="87">
        <f t="shared" si="8"/>
        <v>22765400</v>
      </c>
      <c r="K35" s="87">
        <f t="shared" si="9"/>
        <v>15836800</v>
      </c>
      <c r="L35" s="88">
        <f t="shared" si="10"/>
        <v>57000</v>
      </c>
      <c r="M35" s="87">
        <f t="shared" si="11"/>
        <v>2310000.0000000005</v>
      </c>
      <c r="N35" s="83" t="s">
        <v>13</v>
      </c>
      <c r="O35" s="19"/>
    </row>
    <row r="36" spans="1:15" s="20" customFormat="1" ht="13.5" x14ac:dyDescent="0.25">
      <c r="A36" s="83">
        <v>35</v>
      </c>
      <c r="B36" s="84">
        <v>1801</v>
      </c>
      <c r="C36" s="84">
        <v>18</v>
      </c>
      <c r="D36" s="84">
        <v>19</v>
      </c>
      <c r="E36" s="84" t="s">
        <v>10</v>
      </c>
      <c r="F36" s="85">
        <v>695</v>
      </c>
      <c r="G36" s="85">
        <f t="shared" si="6"/>
        <v>764.50000000000011</v>
      </c>
      <c r="H36" s="85">
        <v>28360</v>
      </c>
      <c r="I36" s="86">
        <f t="shared" si="7"/>
        <v>19710200</v>
      </c>
      <c r="J36" s="87">
        <f t="shared" si="8"/>
        <v>22666730</v>
      </c>
      <c r="K36" s="87">
        <f t="shared" si="9"/>
        <v>15768160</v>
      </c>
      <c r="L36" s="88">
        <f t="shared" si="10"/>
        <v>56500</v>
      </c>
      <c r="M36" s="87">
        <f t="shared" si="11"/>
        <v>2293500.0000000005</v>
      </c>
      <c r="N36" s="83" t="s">
        <v>13</v>
      </c>
      <c r="O36" s="19"/>
    </row>
    <row r="37" spans="1:15" s="20" customFormat="1" ht="13.5" x14ac:dyDescent="0.25">
      <c r="A37" s="83">
        <v>36</v>
      </c>
      <c r="B37" s="84">
        <v>1802</v>
      </c>
      <c r="C37" s="84">
        <v>18</v>
      </c>
      <c r="D37" s="84">
        <v>19</v>
      </c>
      <c r="E37" s="84" t="s">
        <v>10</v>
      </c>
      <c r="F37" s="85">
        <v>700</v>
      </c>
      <c r="G37" s="85">
        <f t="shared" si="6"/>
        <v>770.00000000000011</v>
      </c>
      <c r="H37" s="85">
        <v>28360</v>
      </c>
      <c r="I37" s="86">
        <f t="shared" si="7"/>
        <v>19852000</v>
      </c>
      <c r="J37" s="87">
        <f t="shared" si="8"/>
        <v>22829800</v>
      </c>
      <c r="K37" s="87">
        <f t="shared" si="9"/>
        <v>15881600</v>
      </c>
      <c r="L37" s="88">
        <f t="shared" si="10"/>
        <v>57000</v>
      </c>
      <c r="M37" s="87">
        <f t="shared" si="11"/>
        <v>2310000.0000000005</v>
      </c>
      <c r="N37" s="83" t="s">
        <v>13</v>
      </c>
      <c r="O37" s="19"/>
    </row>
    <row r="38" spans="1:15" s="20" customFormat="1" ht="13.5" x14ac:dyDescent="0.25">
      <c r="A38" s="83">
        <v>37</v>
      </c>
      <c r="B38" s="84">
        <v>1901</v>
      </c>
      <c r="C38" s="84">
        <v>19</v>
      </c>
      <c r="D38" s="84">
        <v>20</v>
      </c>
      <c r="E38" s="84" t="s">
        <v>10</v>
      </c>
      <c r="F38" s="85">
        <v>695</v>
      </c>
      <c r="G38" s="85">
        <f t="shared" si="6"/>
        <v>764.50000000000011</v>
      </c>
      <c r="H38" s="85">
        <v>28440</v>
      </c>
      <c r="I38" s="86">
        <f t="shared" si="7"/>
        <v>19765800</v>
      </c>
      <c r="J38" s="87">
        <f t="shared" si="8"/>
        <v>22730670</v>
      </c>
      <c r="K38" s="87">
        <f t="shared" si="9"/>
        <v>15812640</v>
      </c>
      <c r="L38" s="88">
        <f t="shared" si="10"/>
        <v>57000</v>
      </c>
      <c r="M38" s="87">
        <f t="shared" si="11"/>
        <v>2293500.0000000005</v>
      </c>
      <c r="N38" s="83" t="s">
        <v>13</v>
      </c>
      <c r="O38" s="19"/>
    </row>
    <row r="39" spans="1:15" s="20" customFormat="1" ht="13.5" x14ac:dyDescent="0.25">
      <c r="A39" s="83">
        <v>38</v>
      </c>
      <c r="B39" s="84">
        <v>1902</v>
      </c>
      <c r="C39" s="84">
        <v>19</v>
      </c>
      <c r="D39" s="84">
        <v>20</v>
      </c>
      <c r="E39" s="84" t="s">
        <v>10</v>
      </c>
      <c r="F39" s="85">
        <v>700</v>
      </c>
      <c r="G39" s="85">
        <f t="shared" si="6"/>
        <v>770.00000000000011</v>
      </c>
      <c r="H39" s="85">
        <v>28440</v>
      </c>
      <c r="I39" s="86">
        <f t="shared" si="7"/>
        <v>19908000</v>
      </c>
      <c r="J39" s="87">
        <f t="shared" si="8"/>
        <v>22894200</v>
      </c>
      <c r="K39" s="87">
        <f t="shared" si="9"/>
        <v>15926400</v>
      </c>
      <c r="L39" s="88">
        <f t="shared" si="10"/>
        <v>57000</v>
      </c>
      <c r="M39" s="87">
        <f t="shared" si="11"/>
        <v>2310000.0000000005</v>
      </c>
      <c r="N39" s="83" t="s">
        <v>13</v>
      </c>
      <c r="O39" s="19"/>
    </row>
    <row r="40" spans="1:15" s="20" customFormat="1" ht="13.5" x14ac:dyDescent="0.25">
      <c r="A40" s="83">
        <v>39</v>
      </c>
      <c r="B40" s="84">
        <v>2001</v>
      </c>
      <c r="C40" s="84">
        <v>20</v>
      </c>
      <c r="D40" s="84">
        <v>21</v>
      </c>
      <c r="E40" s="84" t="s">
        <v>10</v>
      </c>
      <c r="F40" s="85">
        <v>695</v>
      </c>
      <c r="G40" s="85">
        <f t="shared" si="6"/>
        <v>764.50000000000011</v>
      </c>
      <c r="H40" s="85">
        <v>28520</v>
      </c>
      <c r="I40" s="86">
        <f t="shared" si="7"/>
        <v>19821400</v>
      </c>
      <c r="J40" s="87">
        <f t="shared" si="8"/>
        <v>22794610</v>
      </c>
      <c r="K40" s="87">
        <f t="shared" si="9"/>
        <v>15857120</v>
      </c>
      <c r="L40" s="88">
        <f t="shared" si="10"/>
        <v>57000</v>
      </c>
      <c r="M40" s="87">
        <f t="shared" si="11"/>
        <v>2293500.0000000005</v>
      </c>
      <c r="N40" s="83" t="s">
        <v>13</v>
      </c>
      <c r="O40" s="19"/>
    </row>
    <row r="41" spans="1:15" s="20" customFormat="1" ht="13.5" x14ac:dyDescent="0.25">
      <c r="A41" s="83">
        <v>40</v>
      </c>
      <c r="B41" s="84">
        <v>2002</v>
      </c>
      <c r="C41" s="84">
        <v>20</v>
      </c>
      <c r="D41" s="84">
        <v>21</v>
      </c>
      <c r="E41" s="84" t="s">
        <v>10</v>
      </c>
      <c r="F41" s="85">
        <v>700</v>
      </c>
      <c r="G41" s="85">
        <f t="shared" si="6"/>
        <v>770.00000000000011</v>
      </c>
      <c r="H41" s="85">
        <v>28520</v>
      </c>
      <c r="I41" s="86">
        <f t="shared" si="7"/>
        <v>19964000</v>
      </c>
      <c r="J41" s="87">
        <f t="shared" si="8"/>
        <v>22958600</v>
      </c>
      <c r="K41" s="87">
        <f t="shared" si="9"/>
        <v>15971200</v>
      </c>
      <c r="L41" s="88">
        <f t="shared" si="10"/>
        <v>57500</v>
      </c>
      <c r="M41" s="87">
        <f t="shared" si="11"/>
        <v>2310000.0000000005</v>
      </c>
      <c r="N41" s="83" t="s">
        <v>13</v>
      </c>
      <c r="O41" s="19"/>
    </row>
    <row r="42" spans="1:15" s="20" customFormat="1" ht="13.5" x14ac:dyDescent="0.25">
      <c r="A42" s="83">
        <v>41</v>
      </c>
      <c r="B42" s="84">
        <v>2101</v>
      </c>
      <c r="C42" s="84">
        <v>21</v>
      </c>
      <c r="D42" s="84">
        <v>22</v>
      </c>
      <c r="E42" s="84" t="s">
        <v>10</v>
      </c>
      <c r="F42" s="85">
        <v>695</v>
      </c>
      <c r="G42" s="85">
        <f t="shared" si="6"/>
        <v>764.50000000000011</v>
      </c>
      <c r="H42" s="85">
        <v>28600</v>
      </c>
      <c r="I42" s="86">
        <f t="shared" si="7"/>
        <v>19877000</v>
      </c>
      <c r="J42" s="87">
        <f t="shared" si="8"/>
        <v>22858550</v>
      </c>
      <c r="K42" s="87">
        <f t="shared" si="9"/>
        <v>15901600</v>
      </c>
      <c r="L42" s="88">
        <f t="shared" si="10"/>
        <v>57000</v>
      </c>
      <c r="M42" s="87">
        <f t="shared" si="11"/>
        <v>2293500.0000000005</v>
      </c>
      <c r="N42" s="83" t="s">
        <v>13</v>
      </c>
      <c r="O42" s="19"/>
    </row>
    <row r="43" spans="1:15" s="20" customFormat="1" ht="13.5" x14ac:dyDescent="0.25">
      <c r="A43" s="83">
        <v>42</v>
      </c>
      <c r="B43" s="84">
        <v>2102</v>
      </c>
      <c r="C43" s="84">
        <v>21</v>
      </c>
      <c r="D43" s="84">
        <v>22</v>
      </c>
      <c r="E43" s="84" t="s">
        <v>32</v>
      </c>
      <c r="F43" s="85">
        <v>940</v>
      </c>
      <c r="G43" s="85">
        <f t="shared" si="6"/>
        <v>1034</v>
      </c>
      <c r="H43" s="85">
        <v>28600</v>
      </c>
      <c r="I43" s="86">
        <f t="shared" si="7"/>
        <v>26884000</v>
      </c>
      <c r="J43" s="87">
        <f t="shared" si="8"/>
        <v>30916600</v>
      </c>
      <c r="K43" s="87">
        <f t="shared" si="9"/>
        <v>21507200</v>
      </c>
      <c r="L43" s="88">
        <f t="shared" si="10"/>
        <v>77500</v>
      </c>
      <c r="M43" s="87">
        <f t="shared" si="11"/>
        <v>3102000</v>
      </c>
      <c r="N43" s="83" t="s">
        <v>13</v>
      </c>
      <c r="O43" s="19"/>
    </row>
    <row r="44" spans="1:15" s="20" customFormat="1" ht="13.5" x14ac:dyDescent="0.25">
      <c r="A44" s="83">
        <v>43</v>
      </c>
      <c r="B44" s="84">
        <v>2201</v>
      </c>
      <c r="C44" s="84">
        <v>22</v>
      </c>
      <c r="D44" s="84">
        <v>23</v>
      </c>
      <c r="E44" s="84" t="s">
        <v>10</v>
      </c>
      <c r="F44" s="85">
        <v>695</v>
      </c>
      <c r="G44" s="85">
        <f t="shared" si="6"/>
        <v>764.50000000000011</v>
      </c>
      <c r="H44" s="85">
        <v>28680</v>
      </c>
      <c r="I44" s="86">
        <f t="shared" si="7"/>
        <v>19932600</v>
      </c>
      <c r="J44" s="87">
        <f t="shared" si="8"/>
        <v>22922490</v>
      </c>
      <c r="K44" s="87">
        <f t="shared" si="9"/>
        <v>15946080</v>
      </c>
      <c r="L44" s="88">
        <f t="shared" si="10"/>
        <v>57500</v>
      </c>
      <c r="M44" s="87">
        <f t="shared" si="11"/>
        <v>2293500.0000000005</v>
      </c>
      <c r="N44" s="83" t="s">
        <v>13</v>
      </c>
      <c r="O44" s="19"/>
    </row>
    <row r="45" spans="1:15" s="20" customFormat="1" ht="13.5" x14ac:dyDescent="0.25">
      <c r="A45" s="83">
        <v>44</v>
      </c>
      <c r="B45" s="84">
        <v>2202</v>
      </c>
      <c r="C45" s="84">
        <v>22</v>
      </c>
      <c r="D45" s="84">
        <v>23</v>
      </c>
      <c r="E45" s="84" t="s">
        <v>10</v>
      </c>
      <c r="F45" s="85">
        <v>700</v>
      </c>
      <c r="G45" s="85">
        <f t="shared" si="6"/>
        <v>770.00000000000011</v>
      </c>
      <c r="H45" s="85">
        <v>28680</v>
      </c>
      <c r="I45" s="86">
        <f t="shared" si="7"/>
        <v>20076000</v>
      </c>
      <c r="J45" s="87">
        <f t="shared" si="8"/>
        <v>23087400</v>
      </c>
      <c r="K45" s="87">
        <f t="shared" si="9"/>
        <v>16060800</v>
      </c>
      <c r="L45" s="88">
        <f t="shared" si="10"/>
        <v>57500</v>
      </c>
      <c r="M45" s="87">
        <f t="shared" si="11"/>
        <v>2310000.0000000005</v>
      </c>
      <c r="N45" s="83" t="s">
        <v>13</v>
      </c>
      <c r="O45" s="19"/>
    </row>
    <row r="46" spans="1:15" s="20" customFormat="1" ht="13.5" x14ac:dyDescent="0.25">
      <c r="A46" s="83">
        <v>45</v>
      </c>
      <c r="B46" s="84">
        <v>2301</v>
      </c>
      <c r="C46" s="84">
        <v>23</v>
      </c>
      <c r="D46" s="84">
        <v>24</v>
      </c>
      <c r="E46" s="84" t="s">
        <v>10</v>
      </c>
      <c r="F46" s="85">
        <v>695</v>
      </c>
      <c r="G46" s="85">
        <f t="shared" si="6"/>
        <v>764.50000000000011</v>
      </c>
      <c r="H46" s="85">
        <v>28760</v>
      </c>
      <c r="I46" s="86">
        <f t="shared" si="7"/>
        <v>19988200</v>
      </c>
      <c r="J46" s="87">
        <f t="shared" si="8"/>
        <v>22986430</v>
      </c>
      <c r="K46" s="87">
        <f t="shared" si="9"/>
        <v>15990560</v>
      </c>
      <c r="L46" s="88">
        <f t="shared" si="10"/>
        <v>57500</v>
      </c>
      <c r="M46" s="87">
        <f t="shared" si="11"/>
        <v>2293500.0000000005</v>
      </c>
      <c r="N46" s="83" t="s">
        <v>13</v>
      </c>
      <c r="O46" s="19"/>
    </row>
    <row r="47" spans="1:15" s="20" customFormat="1" ht="13.5" x14ac:dyDescent="0.25">
      <c r="A47" s="83">
        <v>46</v>
      </c>
      <c r="B47" s="84">
        <v>2302</v>
      </c>
      <c r="C47" s="84">
        <v>23</v>
      </c>
      <c r="D47" s="84">
        <v>24</v>
      </c>
      <c r="E47" s="84" t="s">
        <v>10</v>
      </c>
      <c r="F47" s="85">
        <v>700</v>
      </c>
      <c r="G47" s="85">
        <f t="shared" si="6"/>
        <v>770.00000000000011</v>
      </c>
      <c r="H47" s="85">
        <v>28760</v>
      </c>
      <c r="I47" s="86">
        <f t="shared" si="7"/>
        <v>20132000</v>
      </c>
      <c r="J47" s="87">
        <f t="shared" si="8"/>
        <v>23151800</v>
      </c>
      <c r="K47" s="87">
        <f t="shared" si="9"/>
        <v>16105600</v>
      </c>
      <c r="L47" s="88">
        <f t="shared" si="10"/>
        <v>58000</v>
      </c>
      <c r="M47" s="87">
        <f t="shared" si="11"/>
        <v>2310000.0000000005</v>
      </c>
      <c r="N47" s="83" t="s">
        <v>13</v>
      </c>
      <c r="O47" s="19"/>
    </row>
    <row r="48" spans="1:15" s="20" customFormat="1" ht="13.5" x14ac:dyDescent="0.25">
      <c r="A48" s="83">
        <v>47</v>
      </c>
      <c r="B48" s="84">
        <v>2303</v>
      </c>
      <c r="C48" s="84">
        <v>23</v>
      </c>
      <c r="D48" s="84">
        <v>24</v>
      </c>
      <c r="E48" s="84" t="s">
        <v>10</v>
      </c>
      <c r="F48" s="85">
        <v>660</v>
      </c>
      <c r="G48" s="85">
        <f t="shared" si="6"/>
        <v>726.00000000000011</v>
      </c>
      <c r="H48" s="85">
        <v>28760</v>
      </c>
      <c r="I48" s="86">
        <f t="shared" si="7"/>
        <v>18981600</v>
      </c>
      <c r="J48" s="87">
        <f t="shared" si="8"/>
        <v>21828840</v>
      </c>
      <c r="K48" s="87">
        <f t="shared" si="9"/>
        <v>15185280</v>
      </c>
      <c r="L48" s="88">
        <f t="shared" si="10"/>
        <v>54500</v>
      </c>
      <c r="M48" s="87">
        <f t="shared" si="11"/>
        <v>2178000.0000000005</v>
      </c>
      <c r="N48" s="83" t="s">
        <v>13</v>
      </c>
      <c r="O48" s="19"/>
    </row>
    <row r="49" spans="1:15" s="20" customFormat="1" ht="13.5" x14ac:dyDescent="0.25">
      <c r="A49" s="83">
        <v>48</v>
      </c>
      <c r="B49" s="84">
        <v>2304</v>
      </c>
      <c r="C49" s="84">
        <v>23</v>
      </c>
      <c r="D49" s="84">
        <v>24</v>
      </c>
      <c r="E49" s="84" t="s">
        <v>10</v>
      </c>
      <c r="F49" s="85">
        <v>660</v>
      </c>
      <c r="G49" s="85">
        <f t="shared" si="6"/>
        <v>726.00000000000011</v>
      </c>
      <c r="H49" s="85">
        <v>28760</v>
      </c>
      <c r="I49" s="86">
        <f t="shared" si="7"/>
        <v>18981600</v>
      </c>
      <c r="J49" s="87">
        <f t="shared" si="8"/>
        <v>21828840</v>
      </c>
      <c r="K49" s="87">
        <f t="shared" si="9"/>
        <v>15185280</v>
      </c>
      <c r="L49" s="88">
        <f t="shared" si="10"/>
        <v>54500</v>
      </c>
      <c r="M49" s="87">
        <f t="shared" si="11"/>
        <v>2178000.0000000005</v>
      </c>
      <c r="N49" s="83" t="s">
        <v>13</v>
      </c>
      <c r="O49" s="19"/>
    </row>
    <row r="50" spans="1:15" s="20" customFormat="1" ht="13.5" x14ac:dyDescent="0.25">
      <c r="A50" s="83">
        <v>49</v>
      </c>
      <c r="B50" s="84">
        <v>2401</v>
      </c>
      <c r="C50" s="84">
        <v>24</v>
      </c>
      <c r="D50" s="84">
        <v>25</v>
      </c>
      <c r="E50" s="84" t="s">
        <v>10</v>
      </c>
      <c r="F50" s="85">
        <v>695</v>
      </c>
      <c r="G50" s="85">
        <f t="shared" si="6"/>
        <v>764.50000000000011</v>
      </c>
      <c r="H50" s="85">
        <v>28840</v>
      </c>
      <c r="I50" s="86">
        <f t="shared" si="7"/>
        <v>20043800</v>
      </c>
      <c r="J50" s="87">
        <f t="shared" si="8"/>
        <v>23050370</v>
      </c>
      <c r="K50" s="87">
        <f t="shared" si="9"/>
        <v>16035040</v>
      </c>
      <c r="L50" s="88">
        <f t="shared" si="10"/>
        <v>57500</v>
      </c>
      <c r="M50" s="87">
        <f t="shared" si="11"/>
        <v>2293500.0000000005</v>
      </c>
      <c r="N50" s="83" t="s">
        <v>13</v>
      </c>
      <c r="O50" s="19"/>
    </row>
    <row r="51" spans="1:15" s="20" customFormat="1" ht="13.5" x14ac:dyDescent="0.25">
      <c r="A51" s="83">
        <v>50</v>
      </c>
      <c r="B51" s="84">
        <v>2402</v>
      </c>
      <c r="C51" s="84">
        <v>24</v>
      </c>
      <c r="D51" s="84">
        <v>25</v>
      </c>
      <c r="E51" s="84" t="s">
        <v>10</v>
      </c>
      <c r="F51" s="85">
        <v>700</v>
      </c>
      <c r="G51" s="85">
        <f t="shared" si="6"/>
        <v>770.00000000000011</v>
      </c>
      <c r="H51" s="85">
        <v>28840</v>
      </c>
      <c r="I51" s="86">
        <f t="shared" si="7"/>
        <v>20188000</v>
      </c>
      <c r="J51" s="87">
        <f t="shared" si="8"/>
        <v>23216200</v>
      </c>
      <c r="K51" s="87">
        <f t="shared" si="9"/>
        <v>16150400</v>
      </c>
      <c r="L51" s="88">
        <f t="shared" si="10"/>
        <v>58000</v>
      </c>
      <c r="M51" s="87">
        <f t="shared" si="11"/>
        <v>2310000.0000000005</v>
      </c>
      <c r="N51" s="83" t="s">
        <v>13</v>
      </c>
      <c r="O51" s="19"/>
    </row>
    <row r="52" spans="1:15" s="20" customFormat="1" ht="13.5" x14ac:dyDescent="0.25">
      <c r="A52" s="83">
        <v>51</v>
      </c>
      <c r="B52" s="84">
        <v>2403</v>
      </c>
      <c r="C52" s="84">
        <v>24</v>
      </c>
      <c r="D52" s="84">
        <v>25</v>
      </c>
      <c r="E52" s="84" t="s">
        <v>10</v>
      </c>
      <c r="F52" s="85">
        <v>525</v>
      </c>
      <c r="G52" s="85">
        <f t="shared" si="6"/>
        <v>577.5</v>
      </c>
      <c r="H52" s="85">
        <v>28840</v>
      </c>
      <c r="I52" s="86">
        <f t="shared" si="7"/>
        <v>15141000</v>
      </c>
      <c r="J52" s="87">
        <f t="shared" si="8"/>
        <v>17412150</v>
      </c>
      <c r="K52" s="87">
        <f t="shared" si="9"/>
        <v>12112800</v>
      </c>
      <c r="L52" s="88">
        <f t="shared" si="10"/>
        <v>43500</v>
      </c>
      <c r="M52" s="87">
        <f t="shared" si="11"/>
        <v>1732500</v>
      </c>
      <c r="N52" s="83" t="s">
        <v>13</v>
      </c>
      <c r="O52" s="19"/>
    </row>
    <row r="53" spans="1:15" s="20" customFormat="1" ht="13.5" x14ac:dyDescent="0.25">
      <c r="A53" s="83">
        <v>52</v>
      </c>
      <c r="B53" s="84">
        <v>2404</v>
      </c>
      <c r="C53" s="84">
        <v>24</v>
      </c>
      <c r="D53" s="84">
        <v>25</v>
      </c>
      <c r="E53" s="84" t="s">
        <v>10</v>
      </c>
      <c r="F53" s="85">
        <v>525</v>
      </c>
      <c r="G53" s="85">
        <f t="shared" si="6"/>
        <v>577.5</v>
      </c>
      <c r="H53" s="85">
        <v>28840</v>
      </c>
      <c r="I53" s="86">
        <f t="shared" si="7"/>
        <v>15141000</v>
      </c>
      <c r="J53" s="87">
        <f t="shared" si="8"/>
        <v>17412150</v>
      </c>
      <c r="K53" s="87">
        <f t="shared" si="9"/>
        <v>12112800</v>
      </c>
      <c r="L53" s="88">
        <f t="shared" si="10"/>
        <v>43500</v>
      </c>
      <c r="M53" s="87">
        <f t="shared" si="11"/>
        <v>1732500</v>
      </c>
      <c r="N53" s="83" t="s">
        <v>13</v>
      </c>
      <c r="O53" s="19"/>
    </row>
    <row r="54" spans="1:15" s="20" customFormat="1" ht="13.5" x14ac:dyDescent="0.25">
      <c r="A54" s="83">
        <v>53</v>
      </c>
      <c r="B54" s="84">
        <v>2405</v>
      </c>
      <c r="C54" s="84">
        <v>24</v>
      </c>
      <c r="D54" s="84">
        <v>25</v>
      </c>
      <c r="E54" s="84" t="s">
        <v>10</v>
      </c>
      <c r="F54" s="85">
        <v>525</v>
      </c>
      <c r="G54" s="85">
        <f t="shared" si="6"/>
        <v>577.5</v>
      </c>
      <c r="H54" s="85">
        <v>28840</v>
      </c>
      <c r="I54" s="86">
        <f t="shared" si="7"/>
        <v>15141000</v>
      </c>
      <c r="J54" s="87">
        <f t="shared" si="8"/>
        <v>17412150</v>
      </c>
      <c r="K54" s="87">
        <f t="shared" si="9"/>
        <v>12112800</v>
      </c>
      <c r="L54" s="88">
        <f t="shared" si="10"/>
        <v>43500</v>
      </c>
      <c r="M54" s="87">
        <f t="shared" si="11"/>
        <v>1732500</v>
      </c>
      <c r="N54" s="83" t="s">
        <v>13</v>
      </c>
      <c r="O54" s="19"/>
    </row>
    <row r="55" spans="1:15" s="20" customFormat="1" ht="13.5" x14ac:dyDescent="0.25">
      <c r="A55" s="83">
        <v>54</v>
      </c>
      <c r="B55" s="84">
        <v>2501</v>
      </c>
      <c r="C55" s="84">
        <v>25</v>
      </c>
      <c r="D55" s="84">
        <v>26</v>
      </c>
      <c r="E55" s="84" t="s">
        <v>10</v>
      </c>
      <c r="F55" s="85">
        <v>695</v>
      </c>
      <c r="G55" s="85">
        <f t="shared" si="6"/>
        <v>764.50000000000011</v>
      </c>
      <c r="H55" s="85">
        <v>28920</v>
      </c>
      <c r="I55" s="86">
        <f t="shared" si="7"/>
        <v>20099400</v>
      </c>
      <c r="J55" s="87">
        <f t="shared" si="8"/>
        <v>23114310</v>
      </c>
      <c r="K55" s="87">
        <f t="shared" si="9"/>
        <v>16079520</v>
      </c>
      <c r="L55" s="88">
        <f t="shared" si="10"/>
        <v>58000</v>
      </c>
      <c r="M55" s="87">
        <f t="shared" si="11"/>
        <v>2293500.0000000005</v>
      </c>
      <c r="N55" s="83" t="s">
        <v>13</v>
      </c>
      <c r="O55" s="19"/>
    </row>
    <row r="56" spans="1:15" s="20" customFormat="1" ht="13.5" x14ac:dyDescent="0.25">
      <c r="A56" s="83">
        <v>55</v>
      </c>
      <c r="B56" s="84">
        <v>2502</v>
      </c>
      <c r="C56" s="84">
        <v>25</v>
      </c>
      <c r="D56" s="84">
        <v>26</v>
      </c>
      <c r="E56" s="84" t="s">
        <v>10</v>
      </c>
      <c r="F56" s="85">
        <v>700</v>
      </c>
      <c r="G56" s="85">
        <f t="shared" si="6"/>
        <v>770.00000000000011</v>
      </c>
      <c r="H56" s="85">
        <v>28920</v>
      </c>
      <c r="I56" s="86">
        <f t="shared" si="7"/>
        <v>20244000</v>
      </c>
      <c r="J56" s="87">
        <f t="shared" si="8"/>
        <v>23280600</v>
      </c>
      <c r="K56" s="87">
        <f t="shared" si="9"/>
        <v>16195200</v>
      </c>
      <c r="L56" s="88">
        <f t="shared" si="10"/>
        <v>58000</v>
      </c>
      <c r="M56" s="87">
        <f t="shared" si="11"/>
        <v>2310000.0000000005</v>
      </c>
      <c r="N56" s="83" t="s">
        <v>13</v>
      </c>
      <c r="O56" s="19"/>
    </row>
    <row r="57" spans="1:15" s="20" customFormat="1" ht="13.5" x14ac:dyDescent="0.25">
      <c r="A57" s="83">
        <v>56</v>
      </c>
      <c r="B57" s="84">
        <v>2503</v>
      </c>
      <c r="C57" s="84">
        <v>25</v>
      </c>
      <c r="D57" s="84">
        <v>26</v>
      </c>
      <c r="E57" s="84" t="s">
        <v>10</v>
      </c>
      <c r="F57" s="85">
        <v>525</v>
      </c>
      <c r="G57" s="85">
        <f t="shared" si="6"/>
        <v>577.5</v>
      </c>
      <c r="H57" s="85">
        <v>28920</v>
      </c>
      <c r="I57" s="86">
        <f t="shared" si="7"/>
        <v>15183000</v>
      </c>
      <c r="J57" s="87">
        <f t="shared" si="8"/>
        <v>17460450</v>
      </c>
      <c r="K57" s="87">
        <f t="shared" si="9"/>
        <v>12146400</v>
      </c>
      <c r="L57" s="88">
        <f t="shared" si="10"/>
        <v>43500</v>
      </c>
      <c r="M57" s="87">
        <f t="shared" si="11"/>
        <v>1732500</v>
      </c>
      <c r="N57" s="83" t="s">
        <v>13</v>
      </c>
      <c r="O57" s="19"/>
    </row>
    <row r="58" spans="1:15" s="20" customFormat="1" ht="13.5" x14ac:dyDescent="0.25">
      <c r="A58" s="83">
        <v>57</v>
      </c>
      <c r="B58" s="84">
        <v>2504</v>
      </c>
      <c r="C58" s="84">
        <v>25</v>
      </c>
      <c r="D58" s="84">
        <v>26</v>
      </c>
      <c r="E58" s="84" t="s">
        <v>10</v>
      </c>
      <c r="F58" s="85">
        <v>525</v>
      </c>
      <c r="G58" s="85">
        <f t="shared" si="6"/>
        <v>577.5</v>
      </c>
      <c r="H58" s="85">
        <v>28920</v>
      </c>
      <c r="I58" s="86">
        <f t="shared" si="7"/>
        <v>15183000</v>
      </c>
      <c r="J58" s="87">
        <f t="shared" si="8"/>
        <v>17460450</v>
      </c>
      <c r="K58" s="87">
        <f t="shared" si="9"/>
        <v>12146400</v>
      </c>
      <c r="L58" s="88">
        <f t="shared" si="10"/>
        <v>43500</v>
      </c>
      <c r="M58" s="87">
        <f t="shared" si="11"/>
        <v>1732500</v>
      </c>
      <c r="N58" s="83" t="s">
        <v>13</v>
      </c>
      <c r="O58" s="19"/>
    </row>
    <row r="59" spans="1:15" s="20" customFormat="1" ht="13.5" x14ac:dyDescent="0.25">
      <c r="A59" s="83">
        <v>58</v>
      </c>
      <c r="B59" s="84">
        <v>2505</v>
      </c>
      <c r="C59" s="84">
        <v>25</v>
      </c>
      <c r="D59" s="84">
        <v>26</v>
      </c>
      <c r="E59" s="84" t="s">
        <v>10</v>
      </c>
      <c r="F59" s="85">
        <v>525</v>
      </c>
      <c r="G59" s="85">
        <f t="shared" si="6"/>
        <v>577.5</v>
      </c>
      <c r="H59" s="85">
        <v>28920</v>
      </c>
      <c r="I59" s="86">
        <f t="shared" si="7"/>
        <v>15183000</v>
      </c>
      <c r="J59" s="87">
        <f t="shared" si="8"/>
        <v>17460450</v>
      </c>
      <c r="K59" s="87">
        <f t="shared" si="9"/>
        <v>12146400</v>
      </c>
      <c r="L59" s="88">
        <f t="shared" si="10"/>
        <v>43500</v>
      </c>
      <c r="M59" s="87">
        <f t="shared" si="11"/>
        <v>1732500</v>
      </c>
      <c r="N59" s="83" t="s">
        <v>13</v>
      </c>
      <c r="O59" s="19"/>
    </row>
    <row r="60" spans="1:15" s="20" customFormat="1" ht="13.5" x14ac:dyDescent="0.25">
      <c r="A60" s="83">
        <v>59</v>
      </c>
      <c r="B60" s="84">
        <v>2601</v>
      </c>
      <c r="C60" s="84">
        <v>26</v>
      </c>
      <c r="D60" s="84">
        <v>27</v>
      </c>
      <c r="E60" s="84" t="s">
        <v>10</v>
      </c>
      <c r="F60" s="85">
        <v>695</v>
      </c>
      <c r="G60" s="85">
        <f t="shared" si="6"/>
        <v>764.50000000000011</v>
      </c>
      <c r="H60" s="85">
        <v>29000</v>
      </c>
      <c r="I60" s="86">
        <f t="shared" si="7"/>
        <v>20155000</v>
      </c>
      <c r="J60" s="87">
        <f t="shared" si="8"/>
        <v>23178250</v>
      </c>
      <c r="K60" s="87">
        <f t="shared" si="9"/>
        <v>16124000</v>
      </c>
      <c r="L60" s="88">
        <f t="shared" si="10"/>
        <v>58000</v>
      </c>
      <c r="M60" s="87">
        <f t="shared" si="11"/>
        <v>2293500.0000000005</v>
      </c>
      <c r="N60" s="83" t="s">
        <v>13</v>
      </c>
      <c r="O60" s="19"/>
    </row>
    <row r="61" spans="1:15" s="20" customFormat="1" ht="13.5" x14ac:dyDescent="0.25">
      <c r="A61" s="83">
        <v>60</v>
      </c>
      <c r="B61" s="84">
        <v>2602</v>
      </c>
      <c r="C61" s="84">
        <v>26</v>
      </c>
      <c r="D61" s="84">
        <v>27</v>
      </c>
      <c r="E61" s="84" t="s">
        <v>10</v>
      </c>
      <c r="F61" s="85">
        <v>700</v>
      </c>
      <c r="G61" s="85">
        <f t="shared" si="6"/>
        <v>770.00000000000011</v>
      </c>
      <c r="H61" s="85">
        <v>29000</v>
      </c>
      <c r="I61" s="86">
        <f t="shared" si="7"/>
        <v>20300000</v>
      </c>
      <c r="J61" s="87">
        <f t="shared" si="8"/>
        <v>23345000</v>
      </c>
      <c r="K61" s="87">
        <f t="shared" si="9"/>
        <v>16240000</v>
      </c>
      <c r="L61" s="88">
        <f t="shared" si="10"/>
        <v>58500</v>
      </c>
      <c r="M61" s="87">
        <f t="shared" si="11"/>
        <v>2310000.0000000005</v>
      </c>
      <c r="N61" s="83" t="s">
        <v>13</v>
      </c>
      <c r="O61" s="19"/>
    </row>
    <row r="62" spans="1:15" s="20" customFormat="1" ht="13.5" x14ac:dyDescent="0.25">
      <c r="A62" s="83">
        <v>61</v>
      </c>
      <c r="B62" s="84">
        <v>2603</v>
      </c>
      <c r="C62" s="84">
        <v>26</v>
      </c>
      <c r="D62" s="84">
        <v>27</v>
      </c>
      <c r="E62" s="84" t="s">
        <v>10</v>
      </c>
      <c r="F62" s="85">
        <v>525</v>
      </c>
      <c r="G62" s="85">
        <f t="shared" si="6"/>
        <v>577.5</v>
      </c>
      <c r="H62" s="85">
        <v>29000</v>
      </c>
      <c r="I62" s="86">
        <f t="shared" si="7"/>
        <v>15225000</v>
      </c>
      <c r="J62" s="87">
        <f t="shared" si="8"/>
        <v>17508750</v>
      </c>
      <c r="K62" s="87">
        <f t="shared" si="9"/>
        <v>12180000</v>
      </c>
      <c r="L62" s="88">
        <f t="shared" si="10"/>
        <v>44000</v>
      </c>
      <c r="M62" s="87">
        <f t="shared" si="11"/>
        <v>1732500</v>
      </c>
      <c r="N62" s="83" t="s">
        <v>13</v>
      </c>
      <c r="O62" s="19"/>
    </row>
    <row r="63" spans="1:15" s="20" customFormat="1" ht="13.5" x14ac:dyDescent="0.25">
      <c r="A63" s="83">
        <v>62</v>
      </c>
      <c r="B63" s="84">
        <v>2604</v>
      </c>
      <c r="C63" s="84">
        <v>26</v>
      </c>
      <c r="D63" s="84">
        <v>27</v>
      </c>
      <c r="E63" s="84" t="s">
        <v>10</v>
      </c>
      <c r="F63" s="85">
        <v>525</v>
      </c>
      <c r="G63" s="85">
        <f t="shared" si="6"/>
        <v>577.5</v>
      </c>
      <c r="H63" s="85">
        <v>29000</v>
      </c>
      <c r="I63" s="86">
        <f t="shared" si="7"/>
        <v>15225000</v>
      </c>
      <c r="J63" s="87">
        <f t="shared" si="8"/>
        <v>17508750</v>
      </c>
      <c r="K63" s="87">
        <f t="shared" si="9"/>
        <v>12180000</v>
      </c>
      <c r="L63" s="88">
        <f t="shared" si="10"/>
        <v>44000</v>
      </c>
      <c r="M63" s="87">
        <f t="shared" si="11"/>
        <v>1732500</v>
      </c>
      <c r="N63" s="83" t="s">
        <v>13</v>
      </c>
      <c r="O63" s="19"/>
    </row>
    <row r="64" spans="1:15" s="20" customFormat="1" ht="13.5" x14ac:dyDescent="0.25">
      <c r="A64" s="83">
        <v>63</v>
      </c>
      <c r="B64" s="84">
        <v>2605</v>
      </c>
      <c r="C64" s="84">
        <v>26</v>
      </c>
      <c r="D64" s="84">
        <v>27</v>
      </c>
      <c r="E64" s="84" t="s">
        <v>10</v>
      </c>
      <c r="F64" s="85">
        <v>525</v>
      </c>
      <c r="G64" s="85">
        <f t="shared" si="6"/>
        <v>577.5</v>
      </c>
      <c r="H64" s="85">
        <v>29000</v>
      </c>
      <c r="I64" s="86">
        <f t="shared" si="7"/>
        <v>15225000</v>
      </c>
      <c r="J64" s="87">
        <f t="shared" si="8"/>
        <v>17508750</v>
      </c>
      <c r="K64" s="87">
        <f t="shared" si="9"/>
        <v>12180000</v>
      </c>
      <c r="L64" s="88">
        <f t="shared" si="10"/>
        <v>44000</v>
      </c>
      <c r="M64" s="87">
        <f t="shared" si="11"/>
        <v>1732500</v>
      </c>
      <c r="N64" s="83" t="s">
        <v>13</v>
      </c>
      <c r="O64" s="19"/>
    </row>
    <row r="65" spans="1:15" s="20" customFormat="1" ht="13.5" x14ac:dyDescent="0.25">
      <c r="A65" s="83">
        <v>64</v>
      </c>
      <c r="B65" s="84">
        <v>2701</v>
      </c>
      <c r="C65" s="84">
        <v>27</v>
      </c>
      <c r="D65" s="84">
        <v>28</v>
      </c>
      <c r="E65" s="84" t="s">
        <v>10</v>
      </c>
      <c r="F65" s="85">
        <v>695</v>
      </c>
      <c r="G65" s="85">
        <f t="shared" si="6"/>
        <v>764.50000000000011</v>
      </c>
      <c r="H65" s="85">
        <v>29080</v>
      </c>
      <c r="I65" s="86">
        <f t="shared" si="7"/>
        <v>20210600</v>
      </c>
      <c r="J65" s="87">
        <f t="shared" si="8"/>
        <v>23242190</v>
      </c>
      <c r="K65" s="87">
        <f t="shared" si="9"/>
        <v>16168480</v>
      </c>
      <c r="L65" s="88">
        <f t="shared" si="10"/>
        <v>58000</v>
      </c>
      <c r="M65" s="87">
        <f t="shared" si="11"/>
        <v>2293500.0000000005</v>
      </c>
      <c r="N65" s="83" t="s">
        <v>13</v>
      </c>
      <c r="O65" s="19"/>
    </row>
    <row r="66" spans="1:15" s="20" customFormat="1" ht="13.5" x14ac:dyDescent="0.25">
      <c r="A66" s="83">
        <v>65</v>
      </c>
      <c r="B66" s="84">
        <v>2702</v>
      </c>
      <c r="C66" s="84">
        <v>27</v>
      </c>
      <c r="D66" s="84">
        <v>28</v>
      </c>
      <c r="E66" s="84" t="s">
        <v>10</v>
      </c>
      <c r="F66" s="85">
        <v>700</v>
      </c>
      <c r="G66" s="85">
        <f t="shared" si="6"/>
        <v>770.00000000000011</v>
      </c>
      <c r="H66" s="85">
        <v>29080</v>
      </c>
      <c r="I66" s="86">
        <f t="shared" si="7"/>
        <v>20356000</v>
      </c>
      <c r="J66" s="87">
        <f t="shared" si="8"/>
        <v>23409400</v>
      </c>
      <c r="K66" s="87">
        <f t="shared" si="9"/>
        <v>16284800</v>
      </c>
      <c r="L66" s="88">
        <f t="shared" si="10"/>
        <v>58500</v>
      </c>
      <c r="M66" s="87">
        <f t="shared" si="11"/>
        <v>2310000.0000000005</v>
      </c>
      <c r="N66" s="83" t="s">
        <v>13</v>
      </c>
      <c r="O66" s="19"/>
    </row>
    <row r="67" spans="1:15" s="20" customFormat="1" ht="13.5" x14ac:dyDescent="0.25">
      <c r="A67" s="83">
        <v>66</v>
      </c>
      <c r="B67" s="84">
        <v>2703</v>
      </c>
      <c r="C67" s="84">
        <v>27</v>
      </c>
      <c r="D67" s="84">
        <v>28</v>
      </c>
      <c r="E67" s="84" t="s">
        <v>10</v>
      </c>
      <c r="F67" s="85">
        <v>525</v>
      </c>
      <c r="G67" s="85">
        <f t="shared" si="6"/>
        <v>577.5</v>
      </c>
      <c r="H67" s="85">
        <v>29080</v>
      </c>
      <c r="I67" s="86">
        <f t="shared" si="7"/>
        <v>15267000</v>
      </c>
      <c r="J67" s="87">
        <f t="shared" si="8"/>
        <v>17557050</v>
      </c>
      <c r="K67" s="87">
        <f t="shared" si="9"/>
        <v>12213600</v>
      </c>
      <c r="L67" s="88">
        <f t="shared" si="10"/>
        <v>44000</v>
      </c>
      <c r="M67" s="87">
        <f t="shared" si="11"/>
        <v>1732500</v>
      </c>
      <c r="N67" s="83" t="s">
        <v>13</v>
      </c>
      <c r="O67" s="19"/>
    </row>
    <row r="68" spans="1:15" s="20" customFormat="1" ht="13.5" x14ac:dyDescent="0.25">
      <c r="A68" s="83">
        <v>67</v>
      </c>
      <c r="B68" s="84">
        <v>2704</v>
      </c>
      <c r="C68" s="84">
        <v>27</v>
      </c>
      <c r="D68" s="84">
        <v>28</v>
      </c>
      <c r="E68" s="84" t="s">
        <v>10</v>
      </c>
      <c r="F68" s="85">
        <v>525</v>
      </c>
      <c r="G68" s="85">
        <f t="shared" si="6"/>
        <v>577.5</v>
      </c>
      <c r="H68" s="85">
        <v>29080</v>
      </c>
      <c r="I68" s="86">
        <f t="shared" si="7"/>
        <v>15267000</v>
      </c>
      <c r="J68" s="87">
        <f t="shared" si="8"/>
        <v>17557050</v>
      </c>
      <c r="K68" s="87">
        <f t="shared" si="9"/>
        <v>12213600</v>
      </c>
      <c r="L68" s="88">
        <f t="shared" si="10"/>
        <v>44000</v>
      </c>
      <c r="M68" s="87">
        <f t="shared" si="11"/>
        <v>1732500</v>
      </c>
      <c r="N68" s="83" t="s">
        <v>13</v>
      </c>
      <c r="O68" s="19"/>
    </row>
    <row r="69" spans="1:15" s="20" customFormat="1" ht="13.5" x14ac:dyDescent="0.25">
      <c r="A69" s="83">
        <v>68</v>
      </c>
      <c r="B69" s="84">
        <v>2705</v>
      </c>
      <c r="C69" s="84">
        <v>27</v>
      </c>
      <c r="D69" s="84">
        <v>28</v>
      </c>
      <c r="E69" s="84" t="s">
        <v>10</v>
      </c>
      <c r="F69" s="85">
        <v>525</v>
      </c>
      <c r="G69" s="85">
        <f t="shared" si="6"/>
        <v>577.5</v>
      </c>
      <c r="H69" s="85">
        <v>29080</v>
      </c>
      <c r="I69" s="86">
        <f t="shared" si="7"/>
        <v>15267000</v>
      </c>
      <c r="J69" s="87">
        <f t="shared" si="8"/>
        <v>17557050</v>
      </c>
      <c r="K69" s="87">
        <f t="shared" si="9"/>
        <v>12213600</v>
      </c>
      <c r="L69" s="88">
        <f t="shared" si="10"/>
        <v>44000</v>
      </c>
      <c r="M69" s="87">
        <f t="shared" si="11"/>
        <v>1732500</v>
      </c>
      <c r="N69" s="83" t="s">
        <v>13</v>
      </c>
      <c r="O69" s="19"/>
    </row>
    <row r="70" spans="1:15" s="20" customFormat="1" ht="13.5" x14ac:dyDescent="0.25">
      <c r="A70" s="83">
        <v>69</v>
      </c>
      <c r="B70" s="84">
        <v>2801</v>
      </c>
      <c r="C70" s="84">
        <v>28</v>
      </c>
      <c r="D70" s="84">
        <v>29</v>
      </c>
      <c r="E70" s="84" t="s">
        <v>10</v>
      </c>
      <c r="F70" s="85">
        <v>695</v>
      </c>
      <c r="G70" s="85">
        <f t="shared" si="6"/>
        <v>764.50000000000011</v>
      </c>
      <c r="H70" s="85">
        <v>29160</v>
      </c>
      <c r="I70" s="86">
        <f t="shared" si="7"/>
        <v>20266200</v>
      </c>
      <c r="J70" s="87">
        <f t="shared" si="8"/>
        <v>23306130</v>
      </c>
      <c r="K70" s="87">
        <f t="shared" si="9"/>
        <v>16212960</v>
      </c>
      <c r="L70" s="88">
        <f t="shared" si="10"/>
        <v>58500</v>
      </c>
      <c r="M70" s="87">
        <f t="shared" si="11"/>
        <v>2293500.0000000005</v>
      </c>
      <c r="N70" s="83" t="s">
        <v>13</v>
      </c>
      <c r="O70" s="19"/>
    </row>
    <row r="71" spans="1:15" s="20" customFormat="1" ht="13.5" x14ac:dyDescent="0.25">
      <c r="A71" s="83">
        <v>70</v>
      </c>
      <c r="B71" s="84">
        <v>2802</v>
      </c>
      <c r="C71" s="84">
        <v>28</v>
      </c>
      <c r="D71" s="84">
        <v>29</v>
      </c>
      <c r="E71" s="84" t="s">
        <v>10</v>
      </c>
      <c r="F71" s="85">
        <v>700</v>
      </c>
      <c r="G71" s="85">
        <f t="shared" ref="G71:G99" si="12">F71*1.1</f>
        <v>770.00000000000011</v>
      </c>
      <c r="H71" s="85">
        <v>29160</v>
      </c>
      <c r="I71" s="86">
        <f t="shared" ref="I71:I99" si="13">F71*H71</f>
        <v>20412000</v>
      </c>
      <c r="J71" s="87">
        <f t="shared" ref="J71:J99" si="14">ROUND(I71*1.15,0)</f>
        <v>23473800</v>
      </c>
      <c r="K71" s="87">
        <f t="shared" ref="K71:K99" si="15">I71*0.8</f>
        <v>16329600</v>
      </c>
      <c r="L71" s="88">
        <f t="shared" ref="L71:L99" si="16">MROUND((J71*0.03/12),500)</f>
        <v>58500</v>
      </c>
      <c r="M71" s="87">
        <f t="shared" ref="M71:M99" si="17">G71*3000</f>
        <v>2310000.0000000005</v>
      </c>
      <c r="N71" s="83" t="s">
        <v>13</v>
      </c>
      <c r="O71" s="19"/>
    </row>
    <row r="72" spans="1:15" s="20" customFormat="1" ht="13.5" x14ac:dyDescent="0.25">
      <c r="A72" s="83">
        <v>71</v>
      </c>
      <c r="B72" s="84">
        <v>2803</v>
      </c>
      <c r="C72" s="84">
        <v>28</v>
      </c>
      <c r="D72" s="84">
        <v>29</v>
      </c>
      <c r="E72" s="84" t="s">
        <v>10</v>
      </c>
      <c r="F72" s="85">
        <v>660</v>
      </c>
      <c r="G72" s="85">
        <f t="shared" si="12"/>
        <v>726.00000000000011</v>
      </c>
      <c r="H72" s="85">
        <v>29160</v>
      </c>
      <c r="I72" s="86">
        <f t="shared" si="13"/>
        <v>19245600</v>
      </c>
      <c r="J72" s="87">
        <f t="shared" si="14"/>
        <v>22132440</v>
      </c>
      <c r="K72" s="87">
        <f t="shared" si="15"/>
        <v>15396480</v>
      </c>
      <c r="L72" s="88">
        <f t="shared" si="16"/>
        <v>55500</v>
      </c>
      <c r="M72" s="87">
        <f t="shared" si="17"/>
        <v>2178000.0000000005</v>
      </c>
      <c r="N72" s="83" t="s">
        <v>13</v>
      </c>
      <c r="O72" s="19"/>
    </row>
    <row r="73" spans="1:15" s="20" customFormat="1" ht="13.5" x14ac:dyDescent="0.25">
      <c r="A73" s="83">
        <v>72</v>
      </c>
      <c r="B73" s="84">
        <v>2805</v>
      </c>
      <c r="C73" s="84">
        <v>28</v>
      </c>
      <c r="D73" s="84">
        <v>29</v>
      </c>
      <c r="E73" s="84" t="s">
        <v>10</v>
      </c>
      <c r="F73" s="85">
        <v>625</v>
      </c>
      <c r="G73" s="85">
        <f t="shared" si="12"/>
        <v>687.5</v>
      </c>
      <c r="H73" s="85">
        <v>29160</v>
      </c>
      <c r="I73" s="86">
        <f t="shared" si="13"/>
        <v>18225000</v>
      </c>
      <c r="J73" s="87">
        <f t="shared" si="14"/>
        <v>20958750</v>
      </c>
      <c r="K73" s="87">
        <f t="shared" si="15"/>
        <v>14580000</v>
      </c>
      <c r="L73" s="88">
        <f t="shared" si="16"/>
        <v>52500</v>
      </c>
      <c r="M73" s="87">
        <f t="shared" si="17"/>
        <v>2062500</v>
      </c>
      <c r="N73" s="83" t="s">
        <v>13</v>
      </c>
      <c r="O73" s="19"/>
    </row>
    <row r="74" spans="1:15" s="20" customFormat="1" ht="13.5" x14ac:dyDescent="0.25">
      <c r="A74" s="83">
        <v>73</v>
      </c>
      <c r="B74" s="84">
        <v>2901</v>
      </c>
      <c r="C74" s="84">
        <v>29</v>
      </c>
      <c r="D74" s="84">
        <v>30</v>
      </c>
      <c r="E74" s="84" t="s">
        <v>10</v>
      </c>
      <c r="F74" s="85">
        <v>695</v>
      </c>
      <c r="G74" s="85">
        <f t="shared" si="12"/>
        <v>764.50000000000011</v>
      </c>
      <c r="H74" s="85">
        <v>29240</v>
      </c>
      <c r="I74" s="86">
        <f t="shared" si="13"/>
        <v>20321800</v>
      </c>
      <c r="J74" s="87">
        <f t="shared" si="14"/>
        <v>23370070</v>
      </c>
      <c r="K74" s="87">
        <f t="shared" si="15"/>
        <v>16257440</v>
      </c>
      <c r="L74" s="88">
        <f t="shared" si="16"/>
        <v>58500</v>
      </c>
      <c r="M74" s="87">
        <f t="shared" si="17"/>
        <v>2293500.0000000005</v>
      </c>
      <c r="N74" s="83" t="s">
        <v>13</v>
      </c>
      <c r="O74" s="19"/>
    </row>
    <row r="75" spans="1:15" s="20" customFormat="1" ht="13.5" x14ac:dyDescent="0.25">
      <c r="A75" s="83">
        <v>74</v>
      </c>
      <c r="B75" s="84">
        <v>2902</v>
      </c>
      <c r="C75" s="84">
        <v>29</v>
      </c>
      <c r="D75" s="84">
        <v>30</v>
      </c>
      <c r="E75" s="84" t="s">
        <v>10</v>
      </c>
      <c r="F75" s="85">
        <v>700</v>
      </c>
      <c r="G75" s="85">
        <f t="shared" si="12"/>
        <v>770.00000000000011</v>
      </c>
      <c r="H75" s="85">
        <v>29240</v>
      </c>
      <c r="I75" s="86">
        <f t="shared" si="13"/>
        <v>20468000</v>
      </c>
      <c r="J75" s="87">
        <f t="shared" si="14"/>
        <v>23538200</v>
      </c>
      <c r="K75" s="87">
        <f t="shared" si="15"/>
        <v>16374400</v>
      </c>
      <c r="L75" s="88">
        <f t="shared" si="16"/>
        <v>59000</v>
      </c>
      <c r="M75" s="87">
        <f t="shared" si="17"/>
        <v>2310000.0000000005</v>
      </c>
      <c r="N75" s="83" t="s">
        <v>13</v>
      </c>
      <c r="O75" s="19"/>
    </row>
    <row r="76" spans="1:15" s="20" customFormat="1" ht="13.5" x14ac:dyDescent="0.25">
      <c r="A76" s="83">
        <v>75</v>
      </c>
      <c r="B76" s="84">
        <v>2903</v>
      </c>
      <c r="C76" s="84">
        <v>29</v>
      </c>
      <c r="D76" s="84">
        <v>30</v>
      </c>
      <c r="E76" s="84" t="s">
        <v>10</v>
      </c>
      <c r="F76" s="85">
        <v>660</v>
      </c>
      <c r="G76" s="85">
        <f t="shared" si="12"/>
        <v>726.00000000000011</v>
      </c>
      <c r="H76" s="85">
        <v>29240</v>
      </c>
      <c r="I76" s="86">
        <f t="shared" si="13"/>
        <v>19298400</v>
      </c>
      <c r="J76" s="87">
        <f t="shared" si="14"/>
        <v>22193160</v>
      </c>
      <c r="K76" s="87">
        <f t="shared" si="15"/>
        <v>15438720</v>
      </c>
      <c r="L76" s="88">
        <f t="shared" si="16"/>
        <v>55500</v>
      </c>
      <c r="M76" s="87">
        <f t="shared" si="17"/>
        <v>2178000.0000000005</v>
      </c>
      <c r="N76" s="83" t="s">
        <v>13</v>
      </c>
      <c r="O76" s="19"/>
    </row>
    <row r="77" spans="1:15" s="20" customFormat="1" ht="13.5" x14ac:dyDescent="0.25">
      <c r="A77" s="83">
        <v>76</v>
      </c>
      <c r="B77" s="84">
        <v>2904</v>
      </c>
      <c r="C77" s="84">
        <v>29</v>
      </c>
      <c r="D77" s="84">
        <v>30</v>
      </c>
      <c r="E77" s="84" t="s">
        <v>10</v>
      </c>
      <c r="F77" s="85">
        <v>660</v>
      </c>
      <c r="G77" s="85">
        <f t="shared" si="12"/>
        <v>726.00000000000011</v>
      </c>
      <c r="H77" s="85">
        <v>29240</v>
      </c>
      <c r="I77" s="86">
        <f t="shared" si="13"/>
        <v>19298400</v>
      </c>
      <c r="J77" s="87">
        <f t="shared" si="14"/>
        <v>22193160</v>
      </c>
      <c r="K77" s="87">
        <f t="shared" si="15"/>
        <v>15438720</v>
      </c>
      <c r="L77" s="88">
        <f t="shared" si="16"/>
        <v>55500</v>
      </c>
      <c r="M77" s="87">
        <f t="shared" si="17"/>
        <v>2178000.0000000005</v>
      </c>
      <c r="N77" s="83" t="s">
        <v>13</v>
      </c>
      <c r="O77" s="19"/>
    </row>
    <row r="78" spans="1:15" s="20" customFormat="1" ht="13.5" x14ac:dyDescent="0.25">
      <c r="A78" s="83">
        <v>77</v>
      </c>
      <c r="B78" s="84">
        <v>2905</v>
      </c>
      <c r="C78" s="84">
        <v>29</v>
      </c>
      <c r="D78" s="84">
        <v>30</v>
      </c>
      <c r="E78" s="84" t="s">
        <v>10</v>
      </c>
      <c r="F78" s="85">
        <v>625</v>
      </c>
      <c r="G78" s="85">
        <f t="shared" si="12"/>
        <v>687.5</v>
      </c>
      <c r="H78" s="85">
        <v>29240</v>
      </c>
      <c r="I78" s="86">
        <f t="shared" si="13"/>
        <v>18275000</v>
      </c>
      <c r="J78" s="87">
        <f t="shared" si="14"/>
        <v>21016250</v>
      </c>
      <c r="K78" s="87">
        <f t="shared" si="15"/>
        <v>14620000</v>
      </c>
      <c r="L78" s="88">
        <f t="shared" si="16"/>
        <v>52500</v>
      </c>
      <c r="M78" s="87">
        <f t="shared" si="17"/>
        <v>2062500</v>
      </c>
      <c r="N78" s="83" t="s">
        <v>13</v>
      </c>
      <c r="O78" s="19"/>
    </row>
    <row r="79" spans="1:15" s="20" customFormat="1" ht="13.5" x14ac:dyDescent="0.25">
      <c r="A79" s="83">
        <v>78</v>
      </c>
      <c r="B79" s="84">
        <v>3001</v>
      </c>
      <c r="C79" s="84">
        <v>30</v>
      </c>
      <c r="D79" s="84">
        <v>31</v>
      </c>
      <c r="E79" s="84" t="s">
        <v>10</v>
      </c>
      <c r="F79" s="85">
        <v>695</v>
      </c>
      <c r="G79" s="85">
        <f t="shared" si="12"/>
        <v>764.50000000000011</v>
      </c>
      <c r="H79" s="85">
        <v>29320</v>
      </c>
      <c r="I79" s="86">
        <f t="shared" si="13"/>
        <v>20377400</v>
      </c>
      <c r="J79" s="87">
        <f t="shared" si="14"/>
        <v>23434010</v>
      </c>
      <c r="K79" s="87">
        <f t="shared" si="15"/>
        <v>16301920</v>
      </c>
      <c r="L79" s="88">
        <f t="shared" si="16"/>
        <v>58500</v>
      </c>
      <c r="M79" s="87">
        <f t="shared" si="17"/>
        <v>2293500.0000000005</v>
      </c>
      <c r="N79" s="83" t="s">
        <v>13</v>
      </c>
      <c r="O79" s="19"/>
    </row>
    <row r="80" spans="1:15" s="20" customFormat="1" ht="13.5" x14ac:dyDescent="0.25">
      <c r="A80" s="83">
        <v>79</v>
      </c>
      <c r="B80" s="84">
        <v>3002</v>
      </c>
      <c r="C80" s="84">
        <v>30</v>
      </c>
      <c r="D80" s="84">
        <v>31</v>
      </c>
      <c r="E80" s="84" t="s">
        <v>10</v>
      </c>
      <c r="F80" s="85">
        <v>700</v>
      </c>
      <c r="G80" s="85">
        <f t="shared" si="12"/>
        <v>770.00000000000011</v>
      </c>
      <c r="H80" s="85">
        <v>29320</v>
      </c>
      <c r="I80" s="86">
        <f t="shared" si="13"/>
        <v>20524000</v>
      </c>
      <c r="J80" s="87">
        <f t="shared" si="14"/>
        <v>23602600</v>
      </c>
      <c r="K80" s="87">
        <f t="shared" si="15"/>
        <v>16419200</v>
      </c>
      <c r="L80" s="88">
        <f t="shared" si="16"/>
        <v>59000</v>
      </c>
      <c r="M80" s="87">
        <f t="shared" si="17"/>
        <v>2310000.0000000005</v>
      </c>
      <c r="N80" s="83" t="s">
        <v>13</v>
      </c>
      <c r="O80" s="19"/>
    </row>
    <row r="81" spans="1:15" s="20" customFormat="1" ht="13.5" x14ac:dyDescent="0.25">
      <c r="A81" s="83">
        <v>80</v>
      </c>
      <c r="B81" s="84">
        <v>3003</v>
      </c>
      <c r="C81" s="84">
        <v>30</v>
      </c>
      <c r="D81" s="84">
        <v>31</v>
      </c>
      <c r="E81" s="84" t="s">
        <v>10</v>
      </c>
      <c r="F81" s="85">
        <v>660</v>
      </c>
      <c r="G81" s="85">
        <f t="shared" si="12"/>
        <v>726.00000000000011</v>
      </c>
      <c r="H81" s="85">
        <v>29320</v>
      </c>
      <c r="I81" s="86">
        <f t="shared" si="13"/>
        <v>19351200</v>
      </c>
      <c r="J81" s="87">
        <f t="shared" si="14"/>
        <v>22253880</v>
      </c>
      <c r="K81" s="87">
        <f t="shared" si="15"/>
        <v>15480960</v>
      </c>
      <c r="L81" s="88">
        <f t="shared" si="16"/>
        <v>55500</v>
      </c>
      <c r="M81" s="87">
        <f t="shared" si="17"/>
        <v>2178000.0000000005</v>
      </c>
      <c r="N81" s="83" t="s">
        <v>13</v>
      </c>
      <c r="O81" s="19"/>
    </row>
    <row r="82" spans="1:15" s="20" customFormat="1" ht="13.5" x14ac:dyDescent="0.25">
      <c r="A82" s="83">
        <v>81</v>
      </c>
      <c r="B82" s="84">
        <v>3004</v>
      </c>
      <c r="C82" s="84">
        <v>30</v>
      </c>
      <c r="D82" s="84">
        <v>31</v>
      </c>
      <c r="E82" s="84" t="s">
        <v>10</v>
      </c>
      <c r="F82" s="85">
        <v>660</v>
      </c>
      <c r="G82" s="85">
        <f t="shared" si="12"/>
        <v>726.00000000000011</v>
      </c>
      <c r="H82" s="85">
        <v>29320</v>
      </c>
      <c r="I82" s="86">
        <f t="shared" si="13"/>
        <v>19351200</v>
      </c>
      <c r="J82" s="87">
        <f t="shared" si="14"/>
        <v>22253880</v>
      </c>
      <c r="K82" s="87">
        <f t="shared" si="15"/>
        <v>15480960</v>
      </c>
      <c r="L82" s="88">
        <f t="shared" si="16"/>
        <v>55500</v>
      </c>
      <c r="M82" s="87">
        <f t="shared" si="17"/>
        <v>2178000.0000000005</v>
      </c>
      <c r="N82" s="83" t="s">
        <v>13</v>
      </c>
      <c r="O82" s="19"/>
    </row>
    <row r="83" spans="1:15" s="20" customFormat="1" ht="13.5" x14ac:dyDescent="0.25">
      <c r="A83" s="83">
        <v>82</v>
      </c>
      <c r="B83" s="84">
        <v>3005</v>
      </c>
      <c r="C83" s="84">
        <v>30</v>
      </c>
      <c r="D83" s="84">
        <v>31</v>
      </c>
      <c r="E83" s="84" t="s">
        <v>10</v>
      </c>
      <c r="F83" s="85">
        <v>625</v>
      </c>
      <c r="G83" s="85">
        <f t="shared" si="12"/>
        <v>687.5</v>
      </c>
      <c r="H83" s="85">
        <v>29320</v>
      </c>
      <c r="I83" s="86">
        <f t="shared" si="13"/>
        <v>18325000</v>
      </c>
      <c r="J83" s="87">
        <f t="shared" si="14"/>
        <v>21073750</v>
      </c>
      <c r="K83" s="87">
        <f t="shared" si="15"/>
        <v>14660000</v>
      </c>
      <c r="L83" s="88">
        <f t="shared" si="16"/>
        <v>52500</v>
      </c>
      <c r="M83" s="87">
        <f t="shared" si="17"/>
        <v>2062500</v>
      </c>
      <c r="N83" s="83" t="s">
        <v>13</v>
      </c>
      <c r="O83" s="19"/>
    </row>
    <row r="84" spans="1:15" s="20" customFormat="1" ht="13.5" x14ac:dyDescent="0.25">
      <c r="A84" s="83">
        <v>83</v>
      </c>
      <c r="B84" s="84">
        <v>3101</v>
      </c>
      <c r="C84" s="84">
        <v>31</v>
      </c>
      <c r="D84" s="84">
        <v>32</v>
      </c>
      <c r="E84" s="84" t="s">
        <v>10</v>
      </c>
      <c r="F84" s="85">
        <v>695</v>
      </c>
      <c r="G84" s="85">
        <f t="shared" si="12"/>
        <v>764.50000000000011</v>
      </c>
      <c r="H84" s="85">
        <v>29400</v>
      </c>
      <c r="I84" s="86">
        <f t="shared" si="13"/>
        <v>20433000</v>
      </c>
      <c r="J84" s="87">
        <f t="shared" si="14"/>
        <v>23497950</v>
      </c>
      <c r="K84" s="87">
        <f t="shared" si="15"/>
        <v>16346400</v>
      </c>
      <c r="L84" s="88">
        <f t="shared" si="16"/>
        <v>58500</v>
      </c>
      <c r="M84" s="87">
        <f t="shared" si="17"/>
        <v>2293500.0000000005</v>
      </c>
      <c r="N84" s="83" t="s">
        <v>13</v>
      </c>
      <c r="O84" s="19"/>
    </row>
    <row r="85" spans="1:15" s="20" customFormat="1" ht="13.5" x14ac:dyDescent="0.25">
      <c r="A85" s="83">
        <v>84</v>
      </c>
      <c r="B85" s="84">
        <v>3102</v>
      </c>
      <c r="C85" s="84">
        <v>31</v>
      </c>
      <c r="D85" s="84">
        <v>32</v>
      </c>
      <c r="E85" s="84" t="s">
        <v>10</v>
      </c>
      <c r="F85" s="85">
        <v>700</v>
      </c>
      <c r="G85" s="85">
        <f t="shared" si="12"/>
        <v>770.00000000000011</v>
      </c>
      <c r="H85" s="85">
        <v>29400</v>
      </c>
      <c r="I85" s="86">
        <f t="shared" si="13"/>
        <v>20580000</v>
      </c>
      <c r="J85" s="87">
        <f t="shared" si="14"/>
        <v>23667000</v>
      </c>
      <c r="K85" s="87">
        <f t="shared" si="15"/>
        <v>16464000</v>
      </c>
      <c r="L85" s="88">
        <f t="shared" si="16"/>
        <v>59000</v>
      </c>
      <c r="M85" s="87">
        <f t="shared" si="17"/>
        <v>2310000.0000000005</v>
      </c>
      <c r="N85" s="83" t="s">
        <v>13</v>
      </c>
      <c r="O85" s="19"/>
    </row>
    <row r="86" spans="1:15" s="20" customFormat="1" ht="13.5" x14ac:dyDescent="0.25">
      <c r="A86" s="83">
        <v>85</v>
      </c>
      <c r="B86" s="84">
        <v>3103</v>
      </c>
      <c r="C86" s="84">
        <v>31</v>
      </c>
      <c r="D86" s="84">
        <v>32</v>
      </c>
      <c r="E86" s="84" t="s">
        <v>10</v>
      </c>
      <c r="F86" s="85">
        <v>660</v>
      </c>
      <c r="G86" s="85">
        <f t="shared" si="12"/>
        <v>726.00000000000011</v>
      </c>
      <c r="H86" s="85">
        <v>29400</v>
      </c>
      <c r="I86" s="86">
        <f t="shared" si="13"/>
        <v>19404000</v>
      </c>
      <c r="J86" s="87">
        <f t="shared" si="14"/>
        <v>22314600</v>
      </c>
      <c r="K86" s="87">
        <f t="shared" si="15"/>
        <v>15523200</v>
      </c>
      <c r="L86" s="88">
        <f t="shared" si="16"/>
        <v>56000</v>
      </c>
      <c r="M86" s="87">
        <f t="shared" si="17"/>
        <v>2178000.0000000005</v>
      </c>
      <c r="N86" s="83" t="s">
        <v>13</v>
      </c>
      <c r="O86" s="19"/>
    </row>
    <row r="87" spans="1:15" s="20" customFormat="1" ht="13.5" x14ac:dyDescent="0.25">
      <c r="A87" s="83">
        <v>86</v>
      </c>
      <c r="B87" s="84">
        <v>3104</v>
      </c>
      <c r="C87" s="84">
        <v>31</v>
      </c>
      <c r="D87" s="84">
        <v>32</v>
      </c>
      <c r="E87" s="84" t="s">
        <v>10</v>
      </c>
      <c r="F87" s="85">
        <v>660</v>
      </c>
      <c r="G87" s="85">
        <f t="shared" si="12"/>
        <v>726.00000000000011</v>
      </c>
      <c r="H87" s="85">
        <v>29400</v>
      </c>
      <c r="I87" s="86">
        <f t="shared" si="13"/>
        <v>19404000</v>
      </c>
      <c r="J87" s="87">
        <f t="shared" si="14"/>
        <v>22314600</v>
      </c>
      <c r="K87" s="87">
        <f t="shared" si="15"/>
        <v>15523200</v>
      </c>
      <c r="L87" s="88">
        <f t="shared" si="16"/>
        <v>56000</v>
      </c>
      <c r="M87" s="87">
        <f t="shared" si="17"/>
        <v>2178000.0000000005</v>
      </c>
      <c r="N87" s="83" t="s">
        <v>13</v>
      </c>
      <c r="O87" s="19"/>
    </row>
    <row r="88" spans="1:15" s="20" customFormat="1" ht="13.5" x14ac:dyDescent="0.25">
      <c r="A88" s="83">
        <v>87</v>
      </c>
      <c r="B88" s="84">
        <v>3105</v>
      </c>
      <c r="C88" s="84">
        <v>31</v>
      </c>
      <c r="D88" s="84">
        <v>32</v>
      </c>
      <c r="E88" s="84" t="s">
        <v>10</v>
      </c>
      <c r="F88" s="85">
        <v>625</v>
      </c>
      <c r="G88" s="85">
        <f t="shared" si="12"/>
        <v>687.5</v>
      </c>
      <c r="H88" s="85">
        <v>29400</v>
      </c>
      <c r="I88" s="86">
        <f t="shared" si="13"/>
        <v>18375000</v>
      </c>
      <c r="J88" s="87">
        <f t="shared" si="14"/>
        <v>21131250</v>
      </c>
      <c r="K88" s="87">
        <f t="shared" si="15"/>
        <v>14700000</v>
      </c>
      <c r="L88" s="88">
        <f t="shared" si="16"/>
        <v>53000</v>
      </c>
      <c r="M88" s="87">
        <f t="shared" si="17"/>
        <v>2062500</v>
      </c>
      <c r="N88" s="83" t="s">
        <v>13</v>
      </c>
      <c r="O88" s="19"/>
    </row>
    <row r="89" spans="1:15" s="20" customFormat="1" ht="13.5" x14ac:dyDescent="0.25">
      <c r="A89" s="83">
        <v>88</v>
      </c>
      <c r="B89" s="84">
        <v>3201</v>
      </c>
      <c r="C89" s="84">
        <v>32</v>
      </c>
      <c r="D89" s="84">
        <v>33</v>
      </c>
      <c r="E89" s="84" t="s">
        <v>10</v>
      </c>
      <c r="F89" s="85">
        <v>695</v>
      </c>
      <c r="G89" s="85">
        <f t="shared" si="12"/>
        <v>764.50000000000011</v>
      </c>
      <c r="H89" s="85">
        <v>29480</v>
      </c>
      <c r="I89" s="86">
        <f t="shared" si="13"/>
        <v>20488600</v>
      </c>
      <c r="J89" s="87">
        <f t="shared" si="14"/>
        <v>23561890</v>
      </c>
      <c r="K89" s="87">
        <f t="shared" si="15"/>
        <v>16390880</v>
      </c>
      <c r="L89" s="88">
        <f t="shared" si="16"/>
        <v>59000</v>
      </c>
      <c r="M89" s="87">
        <f t="shared" si="17"/>
        <v>2293500.0000000005</v>
      </c>
      <c r="N89" s="83" t="s">
        <v>13</v>
      </c>
      <c r="O89" s="19"/>
    </row>
    <row r="90" spans="1:15" s="20" customFormat="1" ht="13.5" x14ac:dyDescent="0.25">
      <c r="A90" s="83">
        <v>89</v>
      </c>
      <c r="B90" s="84">
        <v>3202</v>
      </c>
      <c r="C90" s="84">
        <v>32</v>
      </c>
      <c r="D90" s="84">
        <v>33</v>
      </c>
      <c r="E90" s="84" t="s">
        <v>10</v>
      </c>
      <c r="F90" s="85">
        <v>700</v>
      </c>
      <c r="G90" s="85">
        <f t="shared" si="12"/>
        <v>770.00000000000011</v>
      </c>
      <c r="H90" s="85">
        <v>29480</v>
      </c>
      <c r="I90" s="86">
        <f t="shared" si="13"/>
        <v>20636000</v>
      </c>
      <c r="J90" s="87">
        <f t="shared" si="14"/>
        <v>23731400</v>
      </c>
      <c r="K90" s="87">
        <f t="shared" si="15"/>
        <v>16508800</v>
      </c>
      <c r="L90" s="88">
        <f t="shared" si="16"/>
        <v>59500</v>
      </c>
      <c r="M90" s="87">
        <f t="shared" si="17"/>
        <v>2310000.0000000005</v>
      </c>
      <c r="N90" s="83" t="s">
        <v>13</v>
      </c>
      <c r="O90" s="19"/>
    </row>
    <row r="91" spans="1:15" s="20" customFormat="1" ht="13.5" x14ac:dyDescent="0.25">
      <c r="A91" s="83">
        <v>90</v>
      </c>
      <c r="B91" s="84">
        <v>3203</v>
      </c>
      <c r="C91" s="84">
        <v>32</v>
      </c>
      <c r="D91" s="84">
        <v>33</v>
      </c>
      <c r="E91" s="84" t="s">
        <v>10</v>
      </c>
      <c r="F91" s="85">
        <v>660</v>
      </c>
      <c r="G91" s="85">
        <f t="shared" si="12"/>
        <v>726.00000000000011</v>
      </c>
      <c r="H91" s="85">
        <v>29480</v>
      </c>
      <c r="I91" s="86">
        <f t="shared" si="13"/>
        <v>19456800</v>
      </c>
      <c r="J91" s="87">
        <f t="shared" si="14"/>
        <v>22375320</v>
      </c>
      <c r="K91" s="87">
        <f t="shared" si="15"/>
        <v>15565440</v>
      </c>
      <c r="L91" s="88">
        <f t="shared" si="16"/>
        <v>56000</v>
      </c>
      <c r="M91" s="87">
        <f t="shared" si="17"/>
        <v>2178000.0000000005</v>
      </c>
      <c r="N91" s="83" t="s">
        <v>13</v>
      </c>
      <c r="O91" s="19"/>
    </row>
    <row r="92" spans="1:15" s="20" customFormat="1" ht="13.5" x14ac:dyDescent="0.25">
      <c r="A92" s="83">
        <v>91</v>
      </c>
      <c r="B92" s="84">
        <v>3204</v>
      </c>
      <c r="C92" s="84">
        <v>32</v>
      </c>
      <c r="D92" s="84">
        <v>33</v>
      </c>
      <c r="E92" s="84" t="s">
        <v>10</v>
      </c>
      <c r="F92" s="85">
        <v>660</v>
      </c>
      <c r="G92" s="85">
        <f t="shared" si="12"/>
        <v>726.00000000000011</v>
      </c>
      <c r="H92" s="85">
        <v>29480</v>
      </c>
      <c r="I92" s="86">
        <f t="shared" si="13"/>
        <v>19456800</v>
      </c>
      <c r="J92" s="87">
        <f t="shared" si="14"/>
        <v>22375320</v>
      </c>
      <c r="K92" s="87">
        <f t="shared" si="15"/>
        <v>15565440</v>
      </c>
      <c r="L92" s="88">
        <f t="shared" si="16"/>
        <v>56000</v>
      </c>
      <c r="M92" s="87">
        <f t="shared" si="17"/>
        <v>2178000.0000000005</v>
      </c>
      <c r="N92" s="83" t="s">
        <v>13</v>
      </c>
      <c r="O92" s="19"/>
    </row>
    <row r="93" spans="1:15" s="20" customFormat="1" ht="13.5" x14ac:dyDescent="0.25">
      <c r="A93" s="83">
        <v>92</v>
      </c>
      <c r="B93" s="84">
        <v>3205</v>
      </c>
      <c r="C93" s="84">
        <v>32</v>
      </c>
      <c r="D93" s="84">
        <v>33</v>
      </c>
      <c r="E93" s="84" t="s">
        <v>10</v>
      </c>
      <c r="F93" s="85">
        <v>625</v>
      </c>
      <c r="G93" s="85">
        <f t="shared" si="12"/>
        <v>687.5</v>
      </c>
      <c r="H93" s="85">
        <v>29480</v>
      </c>
      <c r="I93" s="86">
        <f t="shared" si="13"/>
        <v>18425000</v>
      </c>
      <c r="J93" s="87">
        <f t="shared" si="14"/>
        <v>21188750</v>
      </c>
      <c r="K93" s="87">
        <f t="shared" si="15"/>
        <v>14740000</v>
      </c>
      <c r="L93" s="88">
        <f t="shared" si="16"/>
        <v>53000</v>
      </c>
      <c r="M93" s="87">
        <f t="shared" si="17"/>
        <v>2062500</v>
      </c>
      <c r="N93" s="83" t="s">
        <v>13</v>
      </c>
      <c r="O93" s="19"/>
    </row>
    <row r="94" spans="1:15" s="20" customFormat="1" ht="13.5" x14ac:dyDescent="0.25">
      <c r="A94" s="83">
        <v>93</v>
      </c>
      <c r="B94" s="84">
        <v>3303</v>
      </c>
      <c r="C94" s="84">
        <v>33</v>
      </c>
      <c r="D94" s="84">
        <v>34</v>
      </c>
      <c r="E94" s="84" t="s">
        <v>10</v>
      </c>
      <c r="F94" s="85">
        <v>745</v>
      </c>
      <c r="G94" s="85">
        <f t="shared" si="12"/>
        <v>819.50000000000011</v>
      </c>
      <c r="H94" s="85">
        <v>29560</v>
      </c>
      <c r="I94" s="86">
        <f t="shared" si="13"/>
        <v>22022200</v>
      </c>
      <c r="J94" s="87">
        <f t="shared" si="14"/>
        <v>25325530</v>
      </c>
      <c r="K94" s="87">
        <f t="shared" si="15"/>
        <v>17617760</v>
      </c>
      <c r="L94" s="88">
        <f t="shared" si="16"/>
        <v>63500</v>
      </c>
      <c r="M94" s="87">
        <f t="shared" si="17"/>
        <v>2458500.0000000005</v>
      </c>
      <c r="N94" s="83" t="s">
        <v>13</v>
      </c>
      <c r="O94" s="19"/>
    </row>
    <row r="95" spans="1:15" s="20" customFormat="1" ht="13.5" x14ac:dyDescent="0.25">
      <c r="A95" s="83">
        <v>94</v>
      </c>
      <c r="B95" s="84">
        <v>3304</v>
      </c>
      <c r="C95" s="84">
        <v>33</v>
      </c>
      <c r="D95" s="84">
        <v>34</v>
      </c>
      <c r="E95" s="84" t="s">
        <v>10</v>
      </c>
      <c r="F95" s="85">
        <v>755</v>
      </c>
      <c r="G95" s="85">
        <f t="shared" si="12"/>
        <v>830.50000000000011</v>
      </c>
      <c r="H95" s="85">
        <v>29560</v>
      </c>
      <c r="I95" s="86">
        <f t="shared" si="13"/>
        <v>22317800</v>
      </c>
      <c r="J95" s="87">
        <f t="shared" si="14"/>
        <v>25665470</v>
      </c>
      <c r="K95" s="87">
        <f t="shared" si="15"/>
        <v>17854240</v>
      </c>
      <c r="L95" s="88">
        <f t="shared" si="16"/>
        <v>64000</v>
      </c>
      <c r="M95" s="87">
        <f t="shared" si="17"/>
        <v>2491500.0000000005</v>
      </c>
      <c r="N95" s="83" t="s">
        <v>13</v>
      </c>
      <c r="O95" s="19"/>
    </row>
    <row r="96" spans="1:15" s="20" customFormat="1" ht="13.5" x14ac:dyDescent="0.25">
      <c r="A96" s="83">
        <v>95</v>
      </c>
      <c r="B96" s="84">
        <v>3305</v>
      </c>
      <c r="C96" s="84">
        <v>33</v>
      </c>
      <c r="D96" s="84">
        <v>34</v>
      </c>
      <c r="E96" s="84" t="s">
        <v>10</v>
      </c>
      <c r="F96" s="85">
        <v>625</v>
      </c>
      <c r="G96" s="85">
        <f t="shared" si="12"/>
        <v>687.5</v>
      </c>
      <c r="H96" s="85">
        <v>29560</v>
      </c>
      <c r="I96" s="86">
        <f t="shared" si="13"/>
        <v>18475000</v>
      </c>
      <c r="J96" s="87">
        <f t="shared" si="14"/>
        <v>21246250</v>
      </c>
      <c r="K96" s="87">
        <f t="shared" si="15"/>
        <v>14780000</v>
      </c>
      <c r="L96" s="88">
        <f t="shared" si="16"/>
        <v>53000</v>
      </c>
      <c r="M96" s="87">
        <f t="shared" si="17"/>
        <v>2062500</v>
      </c>
      <c r="N96" s="83" t="s">
        <v>13</v>
      </c>
      <c r="O96" s="19"/>
    </row>
    <row r="97" spans="1:15" s="20" customFormat="1" ht="13.5" x14ac:dyDescent="0.25">
      <c r="A97" s="83">
        <v>96</v>
      </c>
      <c r="B97" s="84">
        <v>3403</v>
      </c>
      <c r="C97" s="84">
        <v>34</v>
      </c>
      <c r="D97" s="84">
        <v>35</v>
      </c>
      <c r="E97" s="84" t="s">
        <v>10</v>
      </c>
      <c r="F97" s="85">
        <v>615</v>
      </c>
      <c r="G97" s="85">
        <f t="shared" si="12"/>
        <v>676.5</v>
      </c>
      <c r="H97" s="85">
        <v>29640</v>
      </c>
      <c r="I97" s="86">
        <f t="shared" si="13"/>
        <v>18228600</v>
      </c>
      <c r="J97" s="87">
        <f t="shared" si="14"/>
        <v>20962890</v>
      </c>
      <c r="K97" s="87">
        <f t="shared" si="15"/>
        <v>14582880</v>
      </c>
      <c r="L97" s="88">
        <f t="shared" si="16"/>
        <v>52500</v>
      </c>
      <c r="M97" s="87">
        <f t="shared" si="17"/>
        <v>2029500</v>
      </c>
      <c r="N97" s="83" t="s">
        <v>13</v>
      </c>
      <c r="O97" s="19"/>
    </row>
    <row r="98" spans="1:15" s="20" customFormat="1" ht="13.5" x14ac:dyDescent="0.25">
      <c r="A98" s="83">
        <v>97</v>
      </c>
      <c r="B98" s="84">
        <v>3404</v>
      </c>
      <c r="C98" s="84">
        <v>34</v>
      </c>
      <c r="D98" s="84">
        <v>35</v>
      </c>
      <c r="E98" s="84" t="s">
        <v>10</v>
      </c>
      <c r="F98" s="85">
        <v>620</v>
      </c>
      <c r="G98" s="85">
        <f t="shared" si="12"/>
        <v>682</v>
      </c>
      <c r="H98" s="85">
        <v>29640</v>
      </c>
      <c r="I98" s="86">
        <f t="shared" si="13"/>
        <v>18376800</v>
      </c>
      <c r="J98" s="87">
        <f t="shared" si="14"/>
        <v>21133320</v>
      </c>
      <c r="K98" s="87">
        <f t="shared" si="15"/>
        <v>14701440</v>
      </c>
      <c r="L98" s="88">
        <f t="shared" si="16"/>
        <v>53000</v>
      </c>
      <c r="M98" s="87">
        <f t="shared" si="17"/>
        <v>2046000</v>
      </c>
      <c r="N98" s="83" t="s">
        <v>13</v>
      </c>
      <c r="O98" s="19"/>
    </row>
    <row r="99" spans="1:15" s="20" customFormat="1" ht="13.5" x14ac:dyDescent="0.25">
      <c r="A99" s="83">
        <v>98</v>
      </c>
      <c r="B99" s="84">
        <v>3405</v>
      </c>
      <c r="C99" s="84">
        <v>34</v>
      </c>
      <c r="D99" s="84">
        <v>35</v>
      </c>
      <c r="E99" s="84" t="s">
        <v>10</v>
      </c>
      <c r="F99" s="85">
        <v>625</v>
      </c>
      <c r="G99" s="85">
        <f t="shared" si="12"/>
        <v>687.5</v>
      </c>
      <c r="H99" s="89">
        <v>29640</v>
      </c>
      <c r="I99" s="86">
        <f t="shared" si="13"/>
        <v>18525000</v>
      </c>
      <c r="J99" s="87">
        <f t="shared" si="14"/>
        <v>21303750</v>
      </c>
      <c r="K99" s="87">
        <f t="shared" si="15"/>
        <v>14820000</v>
      </c>
      <c r="L99" s="88">
        <f t="shared" si="16"/>
        <v>53500</v>
      </c>
      <c r="M99" s="87">
        <f t="shared" si="17"/>
        <v>2062500</v>
      </c>
      <c r="N99" s="83" t="s">
        <v>13</v>
      </c>
      <c r="O99" s="19"/>
    </row>
    <row r="100" spans="1:15" x14ac:dyDescent="0.3">
      <c r="A100" s="90" t="s">
        <v>16</v>
      </c>
      <c r="B100" s="91"/>
      <c r="C100" s="91"/>
      <c r="D100" s="91"/>
      <c r="E100" s="92"/>
      <c r="F100" s="93">
        <f>SUM(F2:F99)</f>
        <v>66030</v>
      </c>
      <c r="G100" s="93">
        <f>SUM(G2:G99)</f>
        <v>72633</v>
      </c>
      <c r="H100" s="94"/>
      <c r="I100" s="95">
        <f t="shared" ref="I100:K100" si="18">SUM(I2:I99)</f>
        <v>1885070400</v>
      </c>
      <c r="J100" s="95">
        <f t="shared" si="18"/>
        <v>2167830960</v>
      </c>
      <c r="K100" s="95">
        <f t="shared" si="18"/>
        <v>1508056320</v>
      </c>
      <c r="L100" s="96"/>
      <c r="M100" s="97">
        <f>SUM(M2:M99)</f>
        <v>217899000.00000003</v>
      </c>
      <c r="N100" s="98"/>
      <c r="O100" s="3"/>
    </row>
    <row r="101" spans="1:15" x14ac:dyDescent="0.3">
      <c r="G101" s="101"/>
    </row>
  </sheetData>
  <mergeCells count="1">
    <mergeCell ref="A100:E10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61C5E-0856-46B4-9260-BF2AD35AB540}">
  <dimension ref="A1:O63"/>
  <sheetViews>
    <sheetView topLeftCell="A52" zoomScale="190" zoomScaleNormal="190" workbookViewId="0">
      <selection activeCell="E2" sqref="E2:E61"/>
    </sheetView>
  </sheetViews>
  <sheetFormatPr defaultRowHeight="16.5" x14ac:dyDescent="0.3"/>
  <cols>
    <col min="1" max="1" width="5" style="99" customWidth="1"/>
    <col min="2" max="2" width="4.85546875" style="99" customWidth="1"/>
    <col min="3" max="3" width="4.7109375" style="99" customWidth="1"/>
    <col min="4" max="4" width="4.28515625" style="99" customWidth="1"/>
    <col min="5" max="5" width="5.5703125" style="100" customWidth="1"/>
    <col min="6" max="6" width="6.28515625" style="100" customWidth="1"/>
    <col min="7" max="7" width="7.140625" style="17" customWidth="1"/>
    <col min="8" max="8" width="6.7109375" style="17" customWidth="1"/>
    <col min="9" max="9" width="10.42578125" style="17" customWidth="1"/>
    <col min="10" max="11" width="10.28515625" style="17" customWidth="1"/>
    <col min="12" max="12" width="6.28515625" style="17" customWidth="1"/>
    <col min="13" max="13" width="9.5703125" style="17" customWidth="1"/>
    <col min="14" max="14" width="8" style="17" customWidth="1"/>
    <col min="15" max="15" width="15" style="18" customWidth="1"/>
    <col min="16" max="16384" width="9.140625" style="17"/>
  </cols>
  <sheetData>
    <row r="1" spans="1:15" ht="60.75" customHeight="1" x14ac:dyDescent="0.3">
      <c r="A1" s="79" t="s">
        <v>1</v>
      </c>
      <c r="B1" s="80" t="s">
        <v>0</v>
      </c>
      <c r="C1" s="81" t="s">
        <v>35</v>
      </c>
      <c r="D1" s="81" t="s">
        <v>36</v>
      </c>
      <c r="E1" s="81" t="s">
        <v>34</v>
      </c>
      <c r="F1" s="80" t="s">
        <v>37</v>
      </c>
      <c r="G1" s="80" t="s">
        <v>2</v>
      </c>
      <c r="H1" s="80" t="s">
        <v>38</v>
      </c>
      <c r="I1" s="80" t="s">
        <v>39</v>
      </c>
      <c r="J1" s="80" t="s">
        <v>40</v>
      </c>
      <c r="K1" s="82" t="s">
        <v>41</v>
      </c>
      <c r="L1" s="80" t="s">
        <v>42</v>
      </c>
      <c r="M1" s="80" t="s">
        <v>43</v>
      </c>
      <c r="N1" s="80" t="s">
        <v>11</v>
      </c>
    </row>
    <row r="2" spans="1:15" s="20" customFormat="1" ht="13.5" x14ac:dyDescent="0.25">
      <c r="A2" s="83">
        <v>1</v>
      </c>
      <c r="B2" s="84">
        <v>103</v>
      </c>
      <c r="C2" s="84">
        <v>1</v>
      </c>
      <c r="D2" s="84">
        <v>2</v>
      </c>
      <c r="E2" s="84" t="s">
        <v>10</v>
      </c>
      <c r="F2" s="85">
        <v>525</v>
      </c>
      <c r="G2" s="85">
        <f t="shared" ref="G2:G38" si="0">F2*1.1</f>
        <v>577.5</v>
      </c>
      <c r="H2" s="85" t="e">
        <f>#REF!</f>
        <v>#REF!</v>
      </c>
      <c r="I2" s="86">
        <v>0</v>
      </c>
      <c r="J2" s="87">
        <f t="shared" ref="J2:J38" si="1">ROUND(I2*1.15,0)</f>
        <v>0</v>
      </c>
      <c r="K2" s="87">
        <f t="shared" ref="K2:K38" si="2">I2*0.8</f>
        <v>0</v>
      </c>
      <c r="L2" s="88">
        <f t="shared" ref="L2:L38" si="3">MROUND((J2*0.03/12),500)</f>
        <v>0</v>
      </c>
      <c r="M2" s="87">
        <f t="shared" ref="M2:M38" si="4">G2*3000</f>
        <v>1732500</v>
      </c>
      <c r="N2" s="83" t="s">
        <v>12</v>
      </c>
      <c r="O2" s="19"/>
    </row>
    <row r="3" spans="1:15" s="20" customFormat="1" ht="13.5" x14ac:dyDescent="0.25">
      <c r="A3" s="83">
        <v>2</v>
      </c>
      <c r="B3" s="84">
        <v>104</v>
      </c>
      <c r="C3" s="84">
        <v>1</v>
      </c>
      <c r="D3" s="84">
        <v>2</v>
      </c>
      <c r="E3" s="84" t="s">
        <v>10</v>
      </c>
      <c r="F3" s="85">
        <v>525</v>
      </c>
      <c r="G3" s="85">
        <f t="shared" si="0"/>
        <v>577.5</v>
      </c>
      <c r="H3" s="85" t="e">
        <f>H2</f>
        <v>#REF!</v>
      </c>
      <c r="I3" s="86">
        <v>0</v>
      </c>
      <c r="J3" s="87">
        <f t="shared" si="1"/>
        <v>0</v>
      </c>
      <c r="K3" s="87">
        <f t="shared" si="2"/>
        <v>0</v>
      </c>
      <c r="L3" s="88">
        <f t="shared" si="3"/>
        <v>0</v>
      </c>
      <c r="M3" s="87">
        <f t="shared" si="4"/>
        <v>1732500</v>
      </c>
      <c r="N3" s="83" t="s">
        <v>12</v>
      </c>
      <c r="O3" s="19"/>
    </row>
    <row r="4" spans="1:15" s="20" customFormat="1" ht="13.5" x14ac:dyDescent="0.25">
      <c r="A4" s="83">
        <v>3</v>
      </c>
      <c r="B4" s="84">
        <v>203</v>
      </c>
      <c r="C4" s="84">
        <v>2</v>
      </c>
      <c r="D4" s="84">
        <v>3</v>
      </c>
      <c r="E4" s="84" t="s">
        <v>10</v>
      </c>
      <c r="F4" s="85">
        <v>525</v>
      </c>
      <c r="G4" s="85">
        <f t="shared" si="0"/>
        <v>577.5</v>
      </c>
      <c r="H4" s="85" t="e">
        <f>#REF!</f>
        <v>#REF!</v>
      </c>
      <c r="I4" s="86">
        <v>0</v>
      </c>
      <c r="J4" s="87">
        <f t="shared" si="1"/>
        <v>0</v>
      </c>
      <c r="K4" s="87">
        <f t="shared" si="2"/>
        <v>0</v>
      </c>
      <c r="L4" s="88">
        <f t="shared" si="3"/>
        <v>0</v>
      </c>
      <c r="M4" s="87">
        <f t="shared" si="4"/>
        <v>1732500</v>
      </c>
      <c r="N4" s="83" t="s">
        <v>12</v>
      </c>
      <c r="O4" s="19"/>
    </row>
    <row r="5" spans="1:15" s="20" customFormat="1" ht="13.5" x14ac:dyDescent="0.25">
      <c r="A5" s="83">
        <v>4</v>
      </c>
      <c r="B5" s="84">
        <v>204</v>
      </c>
      <c r="C5" s="84">
        <v>2</v>
      </c>
      <c r="D5" s="84">
        <v>3</v>
      </c>
      <c r="E5" s="84" t="s">
        <v>10</v>
      </c>
      <c r="F5" s="85">
        <v>525</v>
      </c>
      <c r="G5" s="85">
        <f t="shared" si="0"/>
        <v>577.5</v>
      </c>
      <c r="H5" s="85" t="e">
        <f>H4</f>
        <v>#REF!</v>
      </c>
      <c r="I5" s="86">
        <v>0</v>
      </c>
      <c r="J5" s="87">
        <f t="shared" si="1"/>
        <v>0</v>
      </c>
      <c r="K5" s="87">
        <f t="shared" si="2"/>
        <v>0</v>
      </c>
      <c r="L5" s="88">
        <f t="shared" si="3"/>
        <v>0</v>
      </c>
      <c r="M5" s="87">
        <f t="shared" si="4"/>
        <v>1732500</v>
      </c>
      <c r="N5" s="83" t="s">
        <v>12</v>
      </c>
      <c r="O5" s="19"/>
    </row>
    <row r="6" spans="1:15" s="20" customFormat="1" ht="13.5" x14ac:dyDescent="0.25">
      <c r="A6" s="83">
        <v>5</v>
      </c>
      <c r="B6" s="84">
        <v>205</v>
      </c>
      <c r="C6" s="84">
        <v>2</v>
      </c>
      <c r="D6" s="84">
        <v>3</v>
      </c>
      <c r="E6" s="84" t="s">
        <v>10</v>
      </c>
      <c r="F6" s="85">
        <v>525</v>
      </c>
      <c r="G6" s="85">
        <f t="shared" si="0"/>
        <v>577.5</v>
      </c>
      <c r="H6" s="85" t="e">
        <f>H5</f>
        <v>#REF!</v>
      </c>
      <c r="I6" s="86">
        <v>0</v>
      </c>
      <c r="J6" s="87">
        <f t="shared" si="1"/>
        <v>0</v>
      </c>
      <c r="K6" s="87">
        <f t="shared" si="2"/>
        <v>0</v>
      </c>
      <c r="L6" s="88">
        <f t="shared" si="3"/>
        <v>0</v>
      </c>
      <c r="M6" s="87">
        <f t="shared" si="4"/>
        <v>1732500</v>
      </c>
      <c r="N6" s="83" t="s">
        <v>12</v>
      </c>
      <c r="O6" s="19"/>
    </row>
    <row r="7" spans="1:15" s="20" customFormat="1" ht="13.5" x14ac:dyDescent="0.25">
      <c r="A7" s="83">
        <v>6</v>
      </c>
      <c r="B7" s="84">
        <v>303</v>
      </c>
      <c r="C7" s="84">
        <v>3</v>
      </c>
      <c r="D7" s="84">
        <v>4</v>
      </c>
      <c r="E7" s="84" t="s">
        <v>10</v>
      </c>
      <c r="F7" s="85">
        <v>525</v>
      </c>
      <c r="G7" s="85">
        <f t="shared" si="0"/>
        <v>577.5</v>
      </c>
      <c r="H7" s="85" t="e">
        <f>#REF!</f>
        <v>#REF!</v>
      </c>
      <c r="I7" s="86">
        <v>0</v>
      </c>
      <c r="J7" s="87">
        <f t="shared" si="1"/>
        <v>0</v>
      </c>
      <c r="K7" s="87">
        <f t="shared" si="2"/>
        <v>0</v>
      </c>
      <c r="L7" s="88">
        <f t="shared" si="3"/>
        <v>0</v>
      </c>
      <c r="M7" s="87">
        <f t="shared" si="4"/>
        <v>1732500</v>
      </c>
      <c r="N7" s="83" t="s">
        <v>12</v>
      </c>
      <c r="O7" s="19"/>
    </row>
    <row r="8" spans="1:15" s="20" customFormat="1" ht="13.5" x14ac:dyDescent="0.25">
      <c r="A8" s="83">
        <v>7</v>
      </c>
      <c r="B8" s="84">
        <v>304</v>
      </c>
      <c r="C8" s="84">
        <v>3</v>
      </c>
      <c r="D8" s="84">
        <v>4</v>
      </c>
      <c r="E8" s="84" t="s">
        <v>10</v>
      </c>
      <c r="F8" s="85">
        <v>525</v>
      </c>
      <c r="G8" s="85">
        <f t="shared" si="0"/>
        <v>577.5</v>
      </c>
      <c r="H8" s="85" t="e">
        <f>H7</f>
        <v>#REF!</v>
      </c>
      <c r="I8" s="86">
        <v>0</v>
      </c>
      <c r="J8" s="87">
        <f t="shared" si="1"/>
        <v>0</v>
      </c>
      <c r="K8" s="87">
        <f t="shared" si="2"/>
        <v>0</v>
      </c>
      <c r="L8" s="88">
        <f t="shared" si="3"/>
        <v>0</v>
      </c>
      <c r="M8" s="87">
        <f t="shared" si="4"/>
        <v>1732500</v>
      </c>
      <c r="N8" s="83" t="s">
        <v>12</v>
      </c>
      <c r="O8" s="19"/>
    </row>
    <row r="9" spans="1:15" s="20" customFormat="1" ht="13.5" x14ac:dyDescent="0.25">
      <c r="A9" s="83">
        <v>8</v>
      </c>
      <c r="B9" s="84">
        <v>305</v>
      </c>
      <c r="C9" s="84">
        <v>3</v>
      </c>
      <c r="D9" s="84">
        <v>4</v>
      </c>
      <c r="E9" s="84" t="s">
        <v>10</v>
      </c>
      <c r="F9" s="85">
        <v>525</v>
      </c>
      <c r="G9" s="85">
        <f t="shared" si="0"/>
        <v>577.5</v>
      </c>
      <c r="H9" s="85" t="e">
        <f>H8</f>
        <v>#REF!</v>
      </c>
      <c r="I9" s="86">
        <v>0</v>
      </c>
      <c r="J9" s="87">
        <f t="shared" si="1"/>
        <v>0</v>
      </c>
      <c r="K9" s="87">
        <f t="shared" si="2"/>
        <v>0</v>
      </c>
      <c r="L9" s="88">
        <f t="shared" si="3"/>
        <v>0</v>
      </c>
      <c r="M9" s="87">
        <f t="shared" si="4"/>
        <v>1732500</v>
      </c>
      <c r="N9" s="83" t="s">
        <v>12</v>
      </c>
      <c r="O9" s="19"/>
    </row>
    <row r="10" spans="1:15" s="20" customFormat="1" ht="13.5" x14ac:dyDescent="0.25">
      <c r="A10" s="83">
        <v>9</v>
      </c>
      <c r="B10" s="84">
        <v>403</v>
      </c>
      <c r="C10" s="84">
        <v>4</v>
      </c>
      <c r="D10" s="84">
        <v>5</v>
      </c>
      <c r="E10" s="84" t="s">
        <v>10</v>
      </c>
      <c r="F10" s="85">
        <v>525</v>
      </c>
      <c r="G10" s="85">
        <f t="shared" si="0"/>
        <v>577.5</v>
      </c>
      <c r="H10" s="85" t="e">
        <f>#REF!</f>
        <v>#REF!</v>
      </c>
      <c r="I10" s="86">
        <v>0</v>
      </c>
      <c r="J10" s="87">
        <f t="shared" si="1"/>
        <v>0</v>
      </c>
      <c r="K10" s="87">
        <f t="shared" si="2"/>
        <v>0</v>
      </c>
      <c r="L10" s="88">
        <f t="shared" si="3"/>
        <v>0</v>
      </c>
      <c r="M10" s="87">
        <f t="shared" si="4"/>
        <v>1732500</v>
      </c>
      <c r="N10" s="83" t="s">
        <v>12</v>
      </c>
      <c r="O10" s="19"/>
    </row>
    <row r="11" spans="1:15" s="20" customFormat="1" ht="13.5" x14ac:dyDescent="0.25">
      <c r="A11" s="83">
        <v>10</v>
      </c>
      <c r="B11" s="84">
        <v>404</v>
      </c>
      <c r="C11" s="84">
        <v>4</v>
      </c>
      <c r="D11" s="84">
        <v>5</v>
      </c>
      <c r="E11" s="84" t="s">
        <v>10</v>
      </c>
      <c r="F11" s="85">
        <v>525</v>
      </c>
      <c r="G11" s="85">
        <f t="shared" si="0"/>
        <v>577.5</v>
      </c>
      <c r="H11" s="85" t="e">
        <f>H10</f>
        <v>#REF!</v>
      </c>
      <c r="I11" s="86">
        <v>0</v>
      </c>
      <c r="J11" s="87">
        <f t="shared" si="1"/>
        <v>0</v>
      </c>
      <c r="K11" s="87">
        <f t="shared" si="2"/>
        <v>0</v>
      </c>
      <c r="L11" s="88">
        <f t="shared" si="3"/>
        <v>0</v>
      </c>
      <c r="M11" s="87">
        <f t="shared" si="4"/>
        <v>1732500</v>
      </c>
      <c r="N11" s="83" t="s">
        <v>12</v>
      </c>
      <c r="O11" s="19"/>
    </row>
    <row r="12" spans="1:15" s="20" customFormat="1" ht="13.5" x14ac:dyDescent="0.25">
      <c r="A12" s="83">
        <v>11</v>
      </c>
      <c r="B12" s="84">
        <v>405</v>
      </c>
      <c r="C12" s="84">
        <v>4</v>
      </c>
      <c r="D12" s="84">
        <v>5</v>
      </c>
      <c r="E12" s="84" t="s">
        <v>10</v>
      </c>
      <c r="F12" s="85">
        <v>525</v>
      </c>
      <c r="G12" s="85">
        <f t="shared" si="0"/>
        <v>577.5</v>
      </c>
      <c r="H12" s="85" t="e">
        <f>H11</f>
        <v>#REF!</v>
      </c>
      <c r="I12" s="86">
        <v>0</v>
      </c>
      <c r="J12" s="87">
        <f t="shared" si="1"/>
        <v>0</v>
      </c>
      <c r="K12" s="87">
        <f t="shared" si="2"/>
        <v>0</v>
      </c>
      <c r="L12" s="88">
        <f t="shared" si="3"/>
        <v>0</v>
      </c>
      <c r="M12" s="87">
        <f t="shared" si="4"/>
        <v>1732500</v>
      </c>
      <c r="N12" s="83" t="s">
        <v>12</v>
      </c>
      <c r="O12" s="19"/>
    </row>
    <row r="13" spans="1:15" s="20" customFormat="1" ht="13.5" x14ac:dyDescent="0.25">
      <c r="A13" s="83">
        <v>12</v>
      </c>
      <c r="B13" s="84">
        <v>503</v>
      </c>
      <c r="C13" s="84">
        <v>5</v>
      </c>
      <c r="D13" s="84">
        <v>6</v>
      </c>
      <c r="E13" s="84" t="s">
        <v>10</v>
      </c>
      <c r="F13" s="85">
        <v>525</v>
      </c>
      <c r="G13" s="85">
        <f t="shared" si="0"/>
        <v>577.5</v>
      </c>
      <c r="H13" s="85" t="e">
        <f>#REF!</f>
        <v>#REF!</v>
      </c>
      <c r="I13" s="86">
        <v>0</v>
      </c>
      <c r="J13" s="87">
        <f t="shared" si="1"/>
        <v>0</v>
      </c>
      <c r="K13" s="87">
        <f t="shared" si="2"/>
        <v>0</v>
      </c>
      <c r="L13" s="88">
        <f t="shared" si="3"/>
        <v>0</v>
      </c>
      <c r="M13" s="87">
        <f t="shared" si="4"/>
        <v>1732500</v>
      </c>
      <c r="N13" s="83" t="s">
        <v>12</v>
      </c>
      <c r="O13" s="19"/>
    </row>
    <row r="14" spans="1:15" s="20" customFormat="1" ht="13.5" x14ac:dyDescent="0.25">
      <c r="A14" s="83">
        <v>13</v>
      </c>
      <c r="B14" s="84">
        <v>504</v>
      </c>
      <c r="C14" s="84">
        <v>5</v>
      </c>
      <c r="D14" s="84">
        <v>6</v>
      </c>
      <c r="E14" s="84" t="s">
        <v>10</v>
      </c>
      <c r="F14" s="85">
        <v>525</v>
      </c>
      <c r="G14" s="85">
        <f t="shared" si="0"/>
        <v>577.5</v>
      </c>
      <c r="H14" s="85" t="e">
        <f>H13</f>
        <v>#REF!</v>
      </c>
      <c r="I14" s="86">
        <v>0</v>
      </c>
      <c r="J14" s="87">
        <f t="shared" si="1"/>
        <v>0</v>
      </c>
      <c r="K14" s="87">
        <f t="shared" si="2"/>
        <v>0</v>
      </c>
      <c r="L14" s="88">
        <f t="shared" si="3"/>
        <v>0</v>
      </c>
      <c r="M14" s="87">
        <f t="shared" si="4"/>
        <v>1732500</v>
      </c>
      <c r="N14" s="83" t="s">
        <v>12</v>
      </c>
      <c r="O14" s="19"/>
    </row>
    <row r="15" spans="1:15" s="20" customFormat="1" ht="13.5" x14ac:dyDescent="0.25">
      <c r="A15" s="83">
        <v>14</v>
      </c>
      <c r="B15" s="84">
        <v>505</v>
      </c>
      <c r="C15" s="84">
        <v>5</v>
      </c>
      <c r="D15" s="84">
        <v>6</v>
      </c>
      <c r="E15" s="84" t="s">
        <v>10</v>
      </c>
      <c r="F15" s="85">
        <v>525</v>
      </c>
      <c r="G15" s="85">
        <f t="shared" si="0"/>
        <v>577.5</v>
      </c>
      <c r="H15" s="85" t="e">
        <f>H14</f>
        <v>#REF!</v>
      </c>
      <c r="I15" s="86">
        <v>0</v>
      </c>
      <c r="J15" s="87">
        <f t="shared" si="1"/>
        <v>0</v>
      </c>
      <c r="K15" s="87">
        <f t="shared" si="2"/>
        <v>0</v>
      </c>
      <c r="L15" s="88">
        <f t="shared" si="3"/>
        <v>0</v>
      </c>
      <c r="M15" s="87">
        <f t="shared" si="4"/>
        <v>1732500</v>
      </c>
      <c r="N15" s="83" t="s">
        <v>12</v>
      </c>
      <c r="O15" s="19"/>
    </row>
    <row r="16" spans="1:15" s="20" customFormat="1" ht="13.5" x14ac:dyDescent="0.25">
      <c r="A16" s="83">
        <v>15</v>
      </c>
      <c r="B16" s="84">
        <v>603</v>
      </c>
      <c r="C16" s="84">
        <v>6</v>
      </c>
      <c r="D16" s="84">
        <v>7</v>
      </c>
      <c r="E16" s="84" t="s">
        <v>10</v>
      </c>
      <c r="F16" s="85">
        <v>525</v>
      </c>
      <c r="G16" s="85">
        <f t="shared" si="0"/>
        <v>577.5</v>
      </c>
      <c r="H16" s="85" t="e">
        <f>#REF!</f>
        <v>#REF!</v>
      </c>
      <c r="I16" s="86">
        <v>0</v>
      </c>
      <c r="J16" s="87">
        <f t="shared" si="1"/>
        <v>0</v>
      </c>
      <c r="K16" s="87">
        <f t="shared" si="2"/>
        <v>0</v>
      </c>
      <c r="L16" s="88">
        <f t="shared" si="3"/>
        <v>0</v>
      </c>
      <c r="M16" s="87">
        <f t="shared" si="4"/>
        <v>1732500</v>
      </c>
      <c r="N16" s="83" t="s">
        <v>12</v>
      </c>
      <c r="O16" s="19"/>
    </row>
    <row r="17" spans="1:15" s="20" customFormat="1" ht="13.5" x14ac:dyDescent="0.25">
      <c r="A17" s="83">
        <v>16</v>
      </c>
      <c r="B17" s="84">
        <v>604</v>
      </c>
      <c r="C17" s="84">
        <v>6</v>
      </c>
      <c r="D17" s="84">
        <v>7</v>
      </c>
      <c r="E17" s="84" t="s">
        <v>10</v>
      </c>
      <c r="F17" s="85">
        <v>525</v>
      </c>
      <c r="G17" s="85">
        <f t="shared" si="0"/>
        <v>577.5</v>
      </c>
      <c r="H17" s="85" t="e">
        <f>H16</f>
        <v>#REF!</v>
      </c>
      <c r="I17" s="86">
        <v>0</v>
      </c>
      <c r="J17" s="87">
        <f t="shared" si="1"/>
        <v>0</v>
      </c>
      <c r="K17" s="87">
        <f t="shared" si="2"/>
        <v>0</v>
      </c>
      <c r="L17" s="88">
        <f t="shared" si="3"/>
        <v>0</v>
      </c>
      <c r="M17" s="87">
        <f t="shared" si="4"/>
        <v>1732500</v>
      </c>
      <c r="N17" s="83" t="s">
        <v>12</v>
      </c>
      <c r="O17" s="19"/>
    </row>
    <row r="18" spans="1:15" s="20" customFormat="1" ht="13.5" x14ac:dyDescent="0.25">
      <c r="A18" s="83">
        <v>17</v>
      </c>
      <c r="B18" s="84">
        <v>605</v>
      </c>
      <c r="C18" s="84">
        <v>6</v>
      </c>
      <c r="D18" s="84">
        <v>7</v>
      </c>
      <c r="E18" s="84" t="s">
        <v>10</v>
      </c>
      <c r="F18" s="85">
        <v>525</v>
      </c>
      <c r="G18" s="85">
        <f t="shared" si="0"/>
        <v>577.5</v>
      </c>
      <c r="H18" s="85" t="e">
        <f>H17</f>
        <v>#REF!</v>
      </c>
      <c r="I18" s="86">
        <v>0</v>
      </c>
      <c r="J18" s="87">
        <f t="shared" si="1"/>
        <v>0</v>
      </c>
      <c r="K18" s="87">
        <f t="shared" si="2"/>
        <v>0</v>
      </c>
      <c r="L18" s="88">
        <f t="shared" si="3"/>
        <v>0</v>
      </c>
      <c r="M18" s="87">
        <f t="shared" si="4"/>
        <v>1732500</v>
      </c>
      <c r="N18" s="83" t="s">
        <v>12</v>
      </c>
      <c r="O18" s="19"/>
    </row>
    <row r="19" spans="1:15" s="20" customFormat="1" ht="13.5" x14ac:dyDescent="0.25">
      <c r="A19" s="83">
        <v>18</v>
      </c>
      <c r="B19" s="84">
        <v>705</v>
      </c>
      <c r="C19" s="84">
        <v>7</v>
      </c>
      <c r="D19" s="84">
        <v>8</v>
      </c>
      <c r="E19" s="84" t="s">
        <v>10</v>
      </c>
      <c r="F19" s="85">
        <v>525</v>
      </c>
      <c r="G19" s="85">
        <f t="shared" si="0"/>
        <v>577.5</v>
      </c>
      <c r="H19" s="85" t="e">
        <f>#REF!</f>
        <v>#REF!</v>
      </c>
      <c r="I19" s="86">
        <v>0</v>
      </c>
      <c r="J19" s="87">
        <f t="shared" si="1"/>
        <v>0</v>
      </c>
      <c r="K19" s="87">
        <f t="shared" si="2"/>
        <v>0</v>
      </c>
      <c r="L19" s="88">
        <f t="shared" si="3"/>
        <v>0</v>
      </c>
      <c r="M19" s="87">
        <f t="shared" si="4"/>
        <v>1732500</v>
      </c>
      <c r="N19" s="83" t="s">
        <v>12</v>
      </c>
      <c r="O19" s="19"/>
    </row>
    <row r="20" spans="1:15" s="20" customFormat="1" ht="13.5" x14ac:dyDescent="0.25">
      <c r="A20" s="83">
        <v>19</v>
      </c>
      <c r="B20" s="84">
        <v>803</v>
      </c>
      <c r="C20" s="84">
        <v>8</v>
      </c>
      <c r="D20" s="84">
        <v>9</v>
      </c>
      <c r="E20" s="84" t="s">
        <v>10</v>
      </c>
      <c r="F20" s="85">
        <v>525</v>
      </c>
      <c r="G20" s="85">
        <f t="shared" si="0"/>
        <v>577.5</v>
      </c>
      <c r="H20" s="85" t="e">
        <f>#REF!</f>
        <v>#REF!</v>
      </c>
      <c r="I20" s="86">
        <v>0</v>
      </c>
      <c r="J20" s="87">
        <f t="shared" si="1"/>
        <v>0</v>
      </c>
      <c r="K20" s="87">
        <f t="shared" si="2"/>
        <v>0</v>
      </c>
      <c r="L20" s="88">
        <f t="shared" si="3"/>
        <v>0</v>
      </c>
      <c r="M20" s="87">
        <f t="shared" si="4"/>
        <v>1732500</v>
      </c>
      <c r="N20" s="83" t="s">
        <v>12</v>
      </c>
      <c r="O20" s="19"/>
    </row>
    <row r="21" spans="1:15" s="20" customFormat="1" ht="13.5" x14ac:dyDescent="0.25">
      <c r="A21" s="83">
        <v>20</v>
      </c>
      <c r="B21" s="84">
        <v>804</v>
      </c>
      <c r="C21" s="84">
        <v>8</v>
      </c>
      <c r="D21" s="84">
        <v>9</v>
      </c>
      <c r="E21" s="84" t="s">
        <v>10</v>
      </c>
      <c r="F21" s="85">
        <v>525</v>
      </c>
      <c r="G21" s="85">
        <f t="shared" si="0"/>
        <v>577.5</v>
      </c>
      <c r="H21" s="85" t="e">
        <f>H20</f>
        <v>#REF!</v>
      </c>
      <c r="I21" s="86">
        <v>0</v>
      </c>
      <c r="J21" s="87">
        <f t="shared" si="1"/>
        <v>0</v>
      </c>
      <c r="K21" s="87">
        <f t="shared" si="2"/>
        <v>0</v>
      </c>
      <c r="L21" s="88">
        <f t="shared" si="3"/>
        <v>0</v>
      </c>
      <c r="M21" s="87">
        <f t="shared" si="4"/>
        <v>1732500</v>
      </c>
      <c r="N21" s="83" t="s">
        <v>12</v>
      </c>
      <c r="O21" s="19"/>
    </row>
    <row r="22" spans="1:15" s="20" customFormat="1" ht="13.5" x14ac:dyDescent="0.25">
      <c r="A22" s="83">
        <v>21</v>
      </c>
      <c r="B22" s="84">
        <v>805</v>
      </c>
      <c r="C22" s="84">
        <v>8</v>
      </c>
      <c r="D22" s="84">
        <v>9</v>
      </c>
      <c r="E22" s="84" t="s">
        <v>10</v>
      </c>
      <c r="F22" s="85">
        <v>525</v>
      </c>
      <c r="G22" s="85">
        <f t="shared" si="0"/>
        <v>577.5</v>
      </c>
      <c r="H22" s="85" t="e">
        <f>H21</f>
        <v>#REF!</v>
      </c>
      <c r="I22" s="86">
        <v>0</v>
      </c>
      <c r="J22" s="87">
        <f t="shared" si="1"/>
        <v>0</v>
      </c>
      <c r="K22" s="87">
        <f t="shared" si="2"/>
        <v>0</v>
      </c>
      <c r="L22" s="88">
        <f t="shared" si="3"/>
        <v>0</v>
      </c>
      <c r="M22" s="87">
        <f t="shared" si="4"/>
        <v>1732500</v>
      </c>
      <c r="N22" s="83" t="s">
        <v>12</v>
      </c>
      <c r="O22" s="19"/>
    </row>
    <row r="23" spans="1:15" s="20" customFormat="1" ht="13.5" x14ac:dyDescent="0.25">
      <c r="A23" s="83">
        <v>22</v>
      </c>
      <c r="B23" s="84">
        <v>903</v>
      </c>
      <c r="C23" s="84">
        <v>9</v>
      </c>
      <c r="D23" s="84">
        <v>10</v>
      </c>
      <c r="E23" s="84" t="s">
        <v>10</v>
      </c>
      <c r="F23" s="85">
        <v>525</v>
      </c>
      <c r="G23" s="85">
        <f t="shared" si="0"/>
        <v>577.5</v>
      </c>
      <c r="H23" s="85" t="e">
        <f>#REF!</f>
        <v>#REF!</v>
      </c>
      <c r="I23" s="86">
        <v>0</v>
      </c>
      <c r="J23" s="87">
        <f t="shared" si="1"/>
        <v>0</v>
      </c>
      <c r="K23" s="87">
        <f t="shared" si="2"/>
        <v>0</v>
      </c>
      <c r="L23" s="88">
        <f t="shared" si="3"/>
        <v>0</v>
      </c>
      <c r="M23" s="87">
        <f t="shared" si="4"/>
        <v>1732500</v>
      </c>
      <c r="N23" s="83" t="s">
        <v>12</v>
      </c>
      <c r="O23" s="19"/>
    </row>
    <row r="24" spans="1:15" s="20" customFormat="1" ht="13.5" x14ac:dyDescent="0.25">
      <c r="A24" s="83">
        <v>23</v>
      </c>
      <c r="B24" s="84">
        <v>904</v>
      </c>
      <c r="C24" s="84">
        <v>9</v>
      </c>
      <c r="D24" s="84">
        <v>10</v>
      </c>
      <c r="E24" s="84" t="s">
        <v>10</v>
      </c>
      <c r="F24" s="85">
        <v>525</v>
      </c>
      <c r="G24" s="85">
        <f t="shared" si="0"/>
        <v>577.5</v>
      </c>
      <c r="H24" s="85" t="e">
        <f>H23</f>
        <v>#REF!</v>
      </c>
      <c r="I24" s="86">
        <v>0</v>
      </c>
      <c r="J24" s="87">
        <f t="shared" si="1"/>
        <v>0</v>
      </c>
      <c r="K24" s="87">
        <f t="shared" si="2"/>
        <v>0</v>
      </c>
      <c r="L24" s="88">
        <f t="shared" si="3"/>
        <v>0</v>
      </c>
      <c r="M24" s="87">
        <f t="shared" si="4"/>
        <v>1732500</v>
      </c>
      <c r="N24" s="83" t="s">
        <v>12</v>
      </c>
      <c r="O24" s="19"/>
    </row>
    <row r="25" spans="1:15" s="20" customFormat="1" ht="13.5" x14ac:dyDescent="0.25">
      <c r="A25" s="83">
        <v>24</v>
      </c>
      <c r="B25" s="84">
        <v>905</v>
      </c>
      <c r="C25" s="84">
        <v>9</v>
      </c>
      <c r="D25" s="84">
        <v>10</v>
      </c>
      <c r="E25" s="84" t="s">
        <v>10</v>
      </c>
      <c r="F25" s="85">
        <v>525</v>
      </c>
      <c r="G25" s="85">
        <f t="shared" si="0"/>
        <v>577.5</v>
      </c>
      <c r="H25" s="85" t="e">
        <f>H24</f>
        <v>#REF!</v>
      </c>
      <c r="I25" s="86">
        <v>0</v>
      </c>
      <c r="J25" s="87">
        <f t="shared" si="1"/>
        <v>0</v>
      </c>
      <c r="K25" s="87">
        <f t="shared" si="2"/>
        <v>0</v>
      </c>
      <c r="L25" s="88">
        <f t="shared" si="3"/>
        <v>0</v>
      </c>
      <c r="M25" s="87">
        <f t="shared" si="4"/>
        <v>1732500</v>
      </c>
      <c r="N25" s="83" t="s">
        <v>12</v>
      </c>
      <c r="O25" s="19"/>
    </row>
    <row r="26" spans="1:15" s="20" customFormat="1" ht="13.5" x14ac:dyDescent="0.25">
      <c r="A26" s="83">
        <v>25</v>
      </c>
      <c r="B26" s="84">
        <v>1003</v>
      </c>
      <c r="C26" s="84">
        <v>10</v>
      </c>
      <c r="D26" s="84">
        <v>11</v>
      </c>
      <c r="E26" s="84" t="s">
        <v>10</v>
      </c>
      <c r="F26" s="85">
        <v>525</v>
      </c>
      <c r="G26" s="85">
        <f t="shared" si="0"/>
        <v>577.5</v>
      </c>
      <c r="H26" s="85" t="e">
        <f>#REF!</f>
        <v>#REF!</v>
      </c>
      <c r="I26" s="86">
        <v>0</v>
      </c>
      <c r="J26" s="87">
        <f t="shared" si="1"/>
        <v>0</v>
      </c>
      <c r="K26" s="87">
        <f t="shared" si="2"/>
        <v>0</v>
      </c>
      <c r="L26" s="88">
        <f t="shared" si="3"/>
        <v>0</v>
      </c>
      <c r="M26" s="87">
        <f t="shared" si="4"/>
        <v>1732500</v>
      </c>
      <c r="N26" s="83" t="s">
        <v>12</v>
      </c>
      <c r="O26" s="19"/>
    </row>
    <row r="27" spans="1:15" s="20" customFormat="1" ht="13.5" x14ac:dyDescent="0.25">
      <c r="A27" s="83">
        <v>26</v>
      </c>
      <c r="B27" s="84">
        <v>1004</v>
      </c>
      <c r="C27" s="84">
        <v>10</v>
      </c>
      <c r="D27" s="84">
        <v>11</v>
      </c>
      <c r="E27" s="84" t="s">
        <v>10</v>
      </c>
      <c r="F27" s="85">
        <v>525</v>
      </c>
      <c r="G27" s="85">
        <f t="shared" si="0"/>
        <v>577.5</v>
      </c>
      <c r="H27" s="85" t="e">
        <f>H26</f>
        <v>#REF!</v>
      </c>
      <c r="I27" s="86">
        <v>0</v>
      </c>
      <c r="J27" s="87">
        <f t="shared" si="1"/>
        <v>0</v>
      </c>
      <c r="K27" s="87">
        <f t="shared" si="2"/>
        <v>0</v>
      </c>
      <c r="L27" s="88">
        <f t="shared" si="3"/>
        <v>0</v>
      </c>
      <c r="M27" s="87">
        <f t="shared" si="4"/>
        <v>1732500</v>
      </c>
      <c r="N27" s="83" t="s">
        <v>12</v>
      </c>
      <c r="O27" s="19"/>
    </row>
    <row r="28" spans="1:15" s="20" customFormat="1" ht="13.5" x14ac:dyDescent="0.25">
      <c r="A28" s="83">
        <v>27</v>
      </c>
      <c r="B28" s="84">
        <v>1005</v>
      </c>
      <c r="C28" s="84">
        <v>10</v>
      </c>
      <c r="D28" s="84">
        <v>11</v>
      </c>
      <c r="E28" s="84" t="s">
        <v>10</v>
      </c>
      <c r="F28" s="85">
        <v>525</v>
      </c>
      <c r="G28" s="85">
        <f t="shared" si="0"/>
        <v>577.5</v>
      </c>
      <c r="H28" s="85" t="e">
        <f>H27</f>
        <v>#REF!</v>
      </c>
      <c r="I28" s="86">
        <v>0</v>
      </c>
      <c r="J28" s="87">
        <f t="shared" si="1"/>
        <v>0</v>
      </c>
      <c r="K28" s="87">
        <f t="shared" si="2"/>
        <v>0</v>
      </c>
      <c r="L28" s="88">
        <f t="shared" si="3"/>
        <v>0</v>
      </c>
      <c r="M28" s="87">
        <f t="shared" si="4"/>
        <v>1732500</v>
      </c>
      <c r="N28" s="83" t="s">
        <v>12</v>
      </c>
      <c r="O28" s="19"/>
    </row>
    <row r="29" spans="1:15" s="20" customFormat="1" ht="13.5" x14ac:dyDescent="0.25">
      <c r="A29" s="83">
        <v>28</v>
      </c>
      <c r="B29" s="84">
        <v>1103</v>
      </c>
      <c r="C29" s="84">
        <v>11</v>
      </c>
      <c r="D29" s="84">
        <v>12</v>
      </c>
      <c r="E29" s="84" t="s">
        <v>10</v>
      </c>
      <c r="F29" s="85">
        <v>525</v>
      </c>
      <c r="G29" s="85">
        <f t="shared" si="0"/>
        <v>577.5</v>
      </c>
      <c r="H29" s="85" t="e">
        <f>#REF!</f>
        <v>#REF!</v>
      </c>
      <c r="I29" s="86">
        <v>0</v>
      </c>
      <c r="J29" s="87">
        <f t="shared" si="1"/>
        <v>0</v>
      </c>
      <c r="K29" s="87">
        <f t="shared" si="2"/>
        <v>0</v>
      </c>
      <c r="L29" s="88">
        <f t="shared" si="3"/>
        <v>0</v>
      </c>
      <c r="M29" s="87">
        <f t="shared" si="4"/>
        <v>1732500</v>
      </c>
      <c r="N29" s="83" t="s">
        <v>12</v>
      </c>
      <c r="O29" s="19"/>
    </row>
    <row r="30" spans="1:15" s="20" customFormat="1" ht="13.5" x14ac:dyDescent="0.25">
      <c r="A30" s="83">
        <v>29</v>
      </c>
      <c r="B30" s="84">
        <v>1104</v>
      </c>
      <c r="C30" s="84">
        <v>11</v>
      </c>
      <c r="D30" s="84">
        <v>12</v>
      </c>
      <c r="E30" s="84" t="s">
        <v>10</v>
      </c>
      <c r="F30" s="85">
        <v>525</v>
      </c>
      <c r="G30" s="85">
        <f t="shared" si="0"/>
        <v>577.5</v>
      </c>
      <c r="H30" s="85" t="e">
        <f>H29</f>
        <v>#REF!</v>
      </c>
      <c r="I30" s="86">
        <v>0</v>
      </c>
      <c r="J30" s="87">
        <f t="shared" si="1"/>
        <v>0</v>
      </c>
      <c r="K30" s="87">
        <f t="shared" si="2"/>
        <v>0</v>
      </c>
      <c r="L30" s="88">
        <f t="shared" si="3"/>
        <v>0</v>
      </c>
      <c r="M30" s="87">
        <f t="shared" si="4"/>
        <v>1732500</v>
      </c>
      <c r="N30" s="83" t="s">
        <v>12</v>
      </c>
      <c r="O30" s="19"/>
    </row>
    <row r="31" spans="1:15" s="20" customFormat="1" ht="13.5" x14ac:dyDescent="0.25">
      <c r="A31" s="83">
        <v>30</v>
      </c>
      <c r="B31" s="84">
        <v>1105</v>
      </c>
      <c r="C31" s="84">
        <v>11</v>
      </c>
      <c r="D31" s="84">
        <v>12</v>
      </c>
      <c r="E31" s="84" t="s">
        <v>10</v>
      </c>
      <c r="F31" s="85">
        <v>525</v>
      </c>
      <c r="G31" s="85">
        <f t="shared" si="0"/>
        <v>577.5</v>
      </c>
      <c r="H31" s="85" t="e">
        <f>H30</f>
        <v>#REF!</v>
      </c>
      <c r="I31" s="86">
        <v>0</v>
      </c>
      <c r="J31" s="87">
        <f t="shared" si="1"/>
        <v>0</v>
      </c>
      <c r="K31" s="87">
        <f t="shared" si="2"/>
        <v>0</v>
      </c>
      <c r="L31" s="88">
        <f t="shared" si="3"/>
        <v>0</v>
      </c>
      <c r="M31" s="87">
        <f t="shared" si="4"/>
        <v>1732500</v>
      </c>
      <c r="N31" s="83" t="s">
        <v>12</v>
      </c>
      <c r="O31" s="19"/>
    </row>
    <row r="32" spans="1:15" s="20" customFormat="1" ht="13.5" x14ac:dyDescent="0.25">
      <c r="A32" s="83">
        <v>31</v>
      </c>
      <c r="B32" s="84">
        <v>1203</v>
      </c>
      <c r="C32" s="84">
        <v>12</v>
      </c>
      <c r="D32" s="84">
        <v>13</v>
      </c>
      <c r="E32" s="84" t="s">
        <v>10</v>
      </c>
      <c r="F32" s="85">
        <v>525</v>
      </c>
      <c r="G32" s="85">
        <f t="shared" si="0"/>
        <v>577.5</v>
      </c>
      <c r="H32" s="85" t="e">
        <f>#REF!</f>
        <v>#REF!</v>
      </c>
      <c r="I32" s="86">
        <v>0</v>
      </c>
      <c r="J32" s="87">
        <f t="shared" si="1"/>
        <v>0</v>
      </c>
      <c r="K32" s="87">
        <f t="shared" si="2"/>
        <v>0</v>
      </c>
      <c r="L32" s="88">
        <f t="shared" si="3"/>
        <v>0</v>
      </c>
      <c r="M32" s="87">
        <f t="shared" si="4"/>
        <v>1732500</v>
      </c>
      <c r="N32" s="83" t="s">
        <v>12</v>
      </c>
      <c r="O32" s="19"/>
    </row>
    <row r="33" spans="1:15" s="20" customFormat="1" ht="13.5" x14ac:dyDescent="0.25">
      <c r="A33" s="83">
        <v>32</v>
      </c>
      <c r="B33" s="84">
        <v>1204</v>
      </c>
      <c r="C33" s="84">
        <v>12</v>
      </c>
      <c r="D33" s="84">
        <v>13</v>
      </c>
      <c r="E33" s="84" t="s">
        <v>10</v>
      </c>
      <c r="F33" s="85">
        <v>525</v>
      </c>
      <c r="G33" s="85">
        <f t="shared" si="0"/>
        <v>577.5</v>
      </c>
      <c r="H33" s="85" t="e">
        <f>H32</f>
        <v>#REF!</v>
      </c>
      <c r="I33" s="86">
        <v>0</v>
      </c>
      <c r="J33" s="87">
        <f t="shared" si="1"/>
        <v>0</v>
      </c>
      <c r="K33" s="87">
        <f t="shared" si="2"/>
        <v>0</v>
      </c>
      <c r="L33" s="88">
        <f t="shared" si="3"/>
        <v>0</v>
      </c>
      <c r="M33" s="87">
        <f t="shared" si="4"/>
        <v>1732500</v>
      </c>
      <c r="N33" s="83" t="s">
        <v>12</v>
      </c>
      <c r="O33" s="19"/>
    </row>
    <row r="34" spans="1:15" s="20" customFormat="1" ht="13.5" x14ac:dyDescent="0.25">
      <c r="A34" s="83">
        <v>33</v>
      </c>
      <c r="B34" s="84">
        <v>1205</v>
      </c>
      <c r="C34" s="84">
        <v>12</v>
      </c>
      <c r="D34" s="84">
        <v>13</v>
      </c>
      <c r="E34" s="84" t="s">
        <v>10</v>
      </c>
      <c r="F34" s="85">
        <v>525</v>
      </c>
      <c r="G34" s="85">
        <f t="shared" si="0"/>
        <v>577.5</v>
      </c>
      <c r="H34" s="85" t="e">
        <f>H33</f>
        <v>#REF!</v>
      </c>
      <c r="I34" s="86">
        <v>0</v>
      </c>
      <c r="J34" s="87">
        <f t="shared" si="1"/>
        <v>0</v>
      </c>
      <c r="K34" s="87">
        <f t="shared" si="2"/>
        <v>0</v>
      </c>
      <c r="L34" s="88">
        <f t="shared" si="3"/>
        <v>0</v>
      </c>
      <c r="M34" s="87">
        <f t="shared" si="4"/>
        <v>1732500</v>
      </c>
      <c r="N34" s="83" t="s">
        <v>12</v>
      </c>
      <c r="O34" s="19"/>
    </row>
    <row r="35" spans="1:15" s="20" customFormat="1" ht="13.5" x14ac:dyDescent="0.25">
      <c r="A35" s="83">
        <v>34</v>
      </c>
      <c r="B35" s="84">
        <v>1303</v>
      </c>
      <c r="C35" s="84">
        <v>13</v>
      </c>
      <c r="D35" s="84">
        <v>14</v>
      </c>
      <c r="E35" s="84" t="s">
        <v>10</v>
      </c>
      <c r="F35" s="85">
        <v>525</v>
      </c>
      <c r="G35" s="85">
        <f t="shared" si="0"/>
        <v>577.5</v>
      </c>
      <c r="H35" s="85" t="e">
        <f>#REF!</f>
        <v>#REF!</v>
      </c>
      <c r="I35" s="86">
        <v>0</v>
      </c>
      <c r="J35" s="87">
        <f t="shared" si="1"/>
        <v>0</v>
      </c>
      <c r="K35" s="87">
        <f t="shared" si="2"/>
        <v>0</v>
      </c>
      <c r="L35" s="88">
        <f t="shared" si="3"/>
        <v>0</v>
      </c>
      <c r="M35" s="87">
        <f t="shared" si="4"/>
        <v>1732500</v>
      </c>
      <c r="N35" s="83" t="s">
        <v>12</v>
      </c>
      <c r="O35" s="19"/>
    </row>
    <row r="36" spans="1:15" s="20" customFormat="1" ht="13.5" x14ac:dyDescent="0.25">
      <c r="A36" s="83">
        <v>35</v>
      </c>
      <c r="B36" s="84">
        <v>1304</v>
      </c>
      <c r="C36" s="84">
        <v>13</v>
      </c>
      <c r="D36" s="84">
        <v>14</v>
      </c>
      <c r="E36" s="84" t="s">
        <v>10</v>
      </c>
      <c r="F36" s="85">
        <v>525</v>
      </c>
      <c r="G36" s="85">
        <f t="shared" si="0"/>
        <v>577.5</v>
      </c>
      <c r="H36" s="85" t="e">
        <f>H35</f>
        <v>#REF!</v>
      </c>
      <c r="I36" s="86">
        <v>0</v>
      </c>
      <c r="J36" s="87">
        <f t="shared" si="1"/>
        <v>0</v>
      </c>
      <c r="K36" s="87">
        <f t="shared" si="2"/>
        <v>0</v>
      </c>
      <c r="L36" s="88">
        <f t="shared" si="3"/>
        <v>0</v>
      </c>
      <c r="M36" s="87">
        <f t="shared" si="4"/>
        <v>1732500</v>
      </c>
      <c r="N36" s="83" t="s">
        <v>12</v>
      </c>
      <c r="O36" s="19"/>
    </row>
    <row r="37" spans="1:15" s="20" customFormat="1" ht="13.5" x14ac:dyDescent="0.25">
      <c r="A37" s="83">
        <v>36</v>
      </c>
      <c r="B37" s="84">
        <v>1305</v>
      </c>
      <c r="C37" s="84">
        <v>13</v>
      </c>
      <c r="D37" s="84">
        <v>14</v>
      </c>
      <c r="E37" s="84" t="s">
        <v>10</v>
      </c>
      <c r="F37" s="85">
        <v>525</v>
      </c>
      <c r="G37" s="85">
        <f t="shared" si="0"/>
        <v>577.5</v>
      </c>
      <c r="H37" s="85" t="e">
        <f>H36</f>
        <v>#REF!</v>
      </c>
      <c r="I37" s="86">
        <v>0</v>
      </c>
      <c r="J37" s="87">
        <f t="shared" si="1"/>
        <v>0</v>
      </c>
      <c r="K37" s="87">
        <f t="shared" si="2"/>
        <v>0</v>
      </c>
      <c r="L37" s="88">
        <f t="shared" si="3"/>
        <v>0</v>
      </c>
      <c r="M37" s="87">
        <f t="shared" si="4"/>
        <v>1732500</v>
      </c>
      <c r="N37" s="83" t="s">
        <v>12</v>
      </c>
      <c r="O37" s="19"/>
    </row>
    <row r="38" spans="1:15" s="20" customFormat="1" ht="13.5" x14ac:dyDescent="0.25">
      <c r="A38" s="83">
        <v>37</v>
      </c>
      <c r="B38" s="84">
        <v>1405</v>
      </c>
      <c r="C38" s="84">
        <v>14</v>
      </c>
      <c r="D38" s="84">
        <v>15</v>
      </c>
      <c r="E38" s="84" t="s">
        <v>10</v>
      </c>
      <c r="F38" s="85">
        <v>525</v>
      </c>
      <c r="G38" s="85">
        <f t="shared" si="0"/>
        <v>577.5</v>
      </c>
      <c r="H38" s="85" t="e">
        <f>#REF!</f>
        <v>#REF!</v>
      </c>
      <c r="I38" s="86">
        <v>0</v>
      </c>
      <c r="J38" s="87">
        <f t="shared" si="1"/>
        <v>0</v>
      </c>
      <c r="K38" s="87">
        <f t="shared" si="2"/>
        <v>0</v>
      </c>
      <c r="L38" s="88">
        <f t="shared" si="3"/>
        <v>0</v>
      </c>
      <c r="M38" s="87">
        <f t="shared" si="4"/>
        <v>1732500</v>
      </c>
      <c r="N38" s="83" t="s">
        <v>12</v>
      </c>
      <c r="O38" s="19"/>
    </row>
    <row r="39" spans="1:15" s="20" customFormat="1" ht="13.5" x14ac:dyDescent="0.25">
      <c r="A39" s="83">
        <v>38</v>
      </c>
      <c r="B39" s="84">
        <v>1503</v>
      </c>
      <c r="C39" s="84">
        <v>15</v>
      </c>
      <c r="D39" s="84">
        <v>16</v>
      </c>
      <c r="E39" s="84" t="s">
        <v>10</v>
      </c>
      <c r="F39" s="85">
        <v>525</v>
      </c>
      <c r="G39" s="85">
        <f t="shared" ref="G39:G61" si="5">F39*1.1</f>
        <v>577.5</v>
      </c>
      <c r="H39" s="85" t="e">
        <f>#REF!</f>
        <v>#REF!</v>
      </c>
      <c r="I39" s="86">
        <v>0</v>
      </c>
      <c r="J39" s="87">
        <f t="shared" ref="J39:J61" si="6">ROUND(I39*1.15,0)</f>
        <v>0</v>
      </c>
      <c r="K39" s="87">
        <f t="shared" ref="K39:K61" si="7">I39*0.8</f>
        <v>0</v>
      </c>
      <c r="L39" s="88">
        <f t="shared" ref="L39:L61" si="8">MROUND((J39*0.03/12),500)</f>
        <v>0</v>
      </c>
      <c r="M39" s="87">
        <f t="shared" ref="M39:M61" si="9">G39*3000</f>
        <v>1732500</v>
      </c>
      <c r="N39" s="83" t="s">
        <v>12</v>
      </c>
      <c r="O39" s="19"/>
    </row>
    <row r="40" spans="1:15" s="20" customFormat="1" ht="13.5" x14ac:dyDescent="0.25">
      <c r="A40" s="83">
        <v>39</v>
      </c>
      <c r="B40" s="84">
        <v>1504</v>
      </c>
      <c r="C40" s="84">
        <v>15</v>
      </c>
      <c r="D40" s="84">
        <v>16</v>
      </c>
      <c r="E40" s="84" t="s">
        <v>10</v>
      </c>
      <c r="F40" s="85">
        <v>525</v>
      </c>
      <c r="G40" s="85">
        <f t="shared" si="5"/>
        <v>577.5</v>
      </c>
      <c r="H40" s="85" t="e">
        <f>H39</f>
        <v>#REF!</v>
      </c>
      <c r="I40" s="86">
        <v>0</v>
      </c>
      <c r="J40" s="87">
        <f t="shared" si="6"/>
        <v>0</v>
      </c>
      <c r="K40" s="87">
        <f t="shared" si="7"/>
        <v>0</v>
      </c>
      <c r="L40" s="88">
        <f t="shared" si="8"/>
        <v>0</v>
      </c>
      <c r="M40" s="87">
        <f t="shared" si="9"/>
        <v>1732500</v>
      </c>
      <c r="N40" s="83" t="s">
        <v>12</v>
      </c>
      <c r="O40" s="19"/>
    </row>
    <row r="41" spans="1:15" s="20" customFormat="1" ht="13.5" x14ac:dyDescent="0.25">
      <c r="A41" s="83">
        <v>40</v>
      </c>
      <c r="B41" s="84">
        <v>1505</v>
      </c>
      <c r="C41" s="84">
        <v>15</v>
      </c>
      <c r="D41" s="84">
        <v>16</v>
      </c>
      <c r="E41" s="84" t="s">
        <v>10</v>
      </c>
      <c r="F41" s="85">
        <v>525</v>
      </c>
      <c r="G41" s="85">
        <f t="shared" si="5"/>
        <v>577.5</v>
      </c>
      <c r="H41" s="85" t="e">
        <f>H40</f>
        <v>#REF!</v>
      </c>
      <c r="I41" s="86">
        <v>0</v>
      </c>
      <c r="J41" s="87">
        <f t="shared" si="6"/>
        <v>0</v>
      </c>
      <c r="K41" s="87">
        <f t="shared" si="7"/>
        <v>0</v>
      </c>
      <c r="L41" s="88">
        <f t="shared" si="8"/>
        <v>0</v>
      </c>
      <c r="M41" s="87">
        <f t="shared" si="9"/>
        <v>1732500</v>
      </c>
      <c r="N41" s="83" t="s">
        <v>12</v>
      </c>
      <c r="O41" s="19"/>
    </row>
    <row r="42" spans="1:15" s="20" customFormat="1" ht="13.5" x14ac:dyDescent="0.25">
      <c r="A42" s="83">
        <v>41</v>
      </c>
      <c r="B42" s="84">
        <v>1603</v>
      </c>
      <c r="C42" s="84">
        <v>16</v>
      </c>
      <c r="D42" s="84">
        <v>17</v>
      </c>
      <c r="E42" s="84" t="s">
        <v>10</v>
      </c>
      <c r="F42" s="85">
        <v>525</v>
      </c>
      <c r="G42" s="85">
        <f t="shared" si="5"/>
        <v>577.5</v>
      </c>
      <c r="H42" s="85" t="e">
        <f>#REF!</f>
        <v>#REF!</v>
      </c>
      <c r="I42" s="86">
        <v>0</v>
      </c>
      <c r="J42" s="87">
        <f t="shared" si="6"/>
        <v>0</v>
      </c>
      <c r="K42" s="87">
        <f t="shared" si="7"/>
        <v>0</v>
      </c>
      <c r="L42" s="88">
        <f t="shared" si="8"/>
        <v>0</v>
      </c>
      <c r="M42" s="87">
        <f t="shared" si="9"/>
        <v>1732500</v>
      </c>
      <c r="N42" s="83" t="s">
        <v>12</v>
      </c>
      <c r="O42" s="19"/>
    </row>
    <row r="43" spans="1:15" s="20" customFormat="1" ht="13.5" x14ac:dyDescent="0.25">
      <c r="A43" s="83">
        <v>42</v>
      </c>
      <c r="B43" s="84">
        <v>1604</v>
      </c>
      <c r="C43" s="84">
        <v>16</v>
      </c>
      <c r="D43" s="84">
        <v>17</v>
      </c>
      <c r="E43" s="84" t="s">
        <v>10</v>
      </c>
      <c r="F43" s="85">
        <v>525</v>
      </c>
      <c r="G43" s="85">
        <f t="shared" si="5"/>
        <v>577.5</v>
      </c>
      <c r="H43" s="85" t="e">
        <f>H42</f>
        <v>#REF!</v>
      </c>
      <c r="I43" s="86">
        <v>0</v>
      </c>
      <c r="J43" s="87">
        <f t="shared" si="6"/>
        <v>0</v>
      </c>
      <c r="K43" s="87">
        <f t="shared" si="7"/>
        <v>0</v>
      </c>
      <c r="L43" s="88">
        <f t="shared" si="8"/>
        <v>0</v>
      </c>
      <c r="M43" s="87">
        <f t="shared" si="9"/>
        <v>1732500</v>
      </c>
      <c r="N43" s="83" t="s">
        <v>12</v>
      </c>
      <c r="O43" s="19"/>
    </row>
    <row r="44" spans="1:15" s="20" customFormat="1" ht="13.5" x14ac:dyDescent="0.25">
      <c r="A44" s="83">
        <v>43</v>
      </c>
      <c r="B44" s="84">
        <v>1605</v>
      </c>
      <c r="C44" s="84">
        <v>16</v>
      </c>
      <c r="D44" s="84">
        <v>17</v>
      </c>
      <c r="E44" s="84" t="s">
        <v>10</v>
      </c>
      <c r="F44" s="85">
        <v>525</v>
      </c>
      <c r="G44" s="85">
        <f t="shared" si="5"/>
        <v>577.5</v>
      </c>
      <c r="H44" s="85" t="e">
        <f>H43</f>
        <v>#REF!</v>
      </c>
      <c r="I44" s="86">
        <v>0</v>
      </c>
      <c r="J44" s="87">
        <f t="shared" si="6"/>
        <v>0</v>
      </c>
      <c r="K44" s="87">
        <f t="shared" si="7"/>
        <v>0</v>
      </c>
      <c r="L44" s="88">
        <f t="shared" si="8"/>
        <v>0</v>
      </c>
      <c r="M44" s="87">
        <f t="shared" si="9"/>
        <v>1732500</v>
      </c>
      <c r="N44" s="83" t="s">
        <v>12</v>
      </c>
      <c r="O44" s="19"/>
    </row>
    <row r="45" spans="1:15" s="20" customFormat="1" ht="13.5" x14ac:dyDescent="0.25">
      <c r="A45" s="83">
        <v>44</v>
      </c>
      <c r="B45" s="84">
        <v>1703</v>
      </c>
      <c r="C45" s="84">
        <v>17</v>
      </c>
      <c r="D45" s="84">
        <v>18</v>
      </c>
      <c r="E45" s="84" t="s">
        <v>10</v>
      </c>
      <c r="F45" s="85">
        <v>525</v>
      </c>
      <c r="G45" s="85">
        <f t="shared" si="5"/>
        <v>577.5</v>
      </c>
      <c r="H45" s="85" t="e">
        <f>#REF!</f>
        <v>#REF!</v>
      </c>
      <c r="I45" s="86">
        <v>0</v>
      </c>
      <c r="J45" s="87">
        <f t="shared" si="6"/>
        <v>0</v>
      </c>
      <c r="K45" s="87">
        <f t="shared" si="7"/>
        <v>0</v>
      </c>
      <c r="L45" s="88">
        <f t="shared" si="8"/>
        <v>0</v>
      </c>
      <c r="M45" s="87">
        <f t="shared" si="9"/>
        <v>1732500</v>
      </c>
      <c r="N45" s="83" t="s">
        <v>12</v>
      </c>
      <c r="O45" s="19"/>
    </row>
    <row r="46" spans="1:15" s="20" customFormat="1" ht="13.5" x14ac:dyDescent="0.25">
      <c r="A46" s="83">
        <v>45</v>
      </c>
      <c r="B46" s="84">
        <v>1704</v>
      </c>
      <c r="C46" s="84">
        <v>17</v>
      </c>
      <c r="D46" s="84">
        <v>18</v>
      </c>
      <c r="E46" s="84" t="s">
        <v>10</v>
      </c>
      <c r="F46" s="85">
        <v>525</v>
      </c>
      <c r="G46" s="85">
        <f t="shared" si="5"/>
        <v>577.5</v>
      </c>
      <c r="H46" s="85" t="e">
        <f>H45</f>
        <v>#REF!</v>
      </c>
      <c r="I46" s="86">
        <v>0</v>
      </c>
      <c r="J46" s="87">
        <f t="shared" si="6"/>
        <v>0</v>
      </c>
      <c r="K46" s="87">
        <f t="shared" si="7"/>
        <v>0</v>
      </c>
      <c r="L46" s="88">
        <f t="shared" si="8"/>
        <v>0</v>
      </c>
      <c r="M46" s="87">
        <f t="shared" si="9"/>
        <v>1732500</v>
      </c>
      <c r="N46" s="83" t="s">
        <v>12</v>
      </c>
      <c r="O46" s="19"/>
    </row>
    <row r="47" spans="1:15" s="20" customFormat="1" ht="13.5" x14ac:dyDescent="0.25">
      <c r="A47" s="83">
        <v>46</v>
      </c>
      <c r="B47" s="84">
        <v>1705</v>
      </c>
      <c r="C47" s="84">
        <v>17</v>
      </c>
      <c r="D47" s="84">
        <v>18</v>
      </c>
      <c r="E47" s="84" t="s">
        <v>10</v>
      </c>
      <c r="F47" s="85">
        <v>525</v>
      </c>
      <c r="G47" s="85">
        <f t="shared" si="5"/>
        <v>577.5</v>
      </c>
      <c r="H47" s="85" t="e">
        <f>H46</f>
        <v>#REF!</v>
      </c>
      <c r="I47" s="86">
        <v>0</v>
      </c>
      <c r="J47" s="87">
        <f t="shared" si="6"/>
        <v>0</v>
      </c>
      <c r="K47" s="87">
        <f t="shared" si="7"/>
        <v>0</v>
      </c>
      <c r="L47" s="88">
        <f t="shared" si="8"/>
        <v>0</v>
      </c>
      <c r="M47" s="87">
        <f t="shared" si="9"/>
        <v>1732500</v>
      </c>
      <c r="N47" s="83" t="s">
        <v>12</v>
      </c>
      <c r="O47" s="19"/>
    </row>
    <row r="48" spans="1:15" s="20" customFormat="1" ht="13.5" x14ac:dyDescent="0.25">
      <c r="A48" s="83">
        <v>47</v>
      </c>
      <c r="B48" s="84">
        <v>1803</v>
      </c>
      <c r="C48" s="84">
        <v>18</v>
      </c>
      <c r="D48" s="84">
        <v>19</v>
      </c>
      <c r="E48" s="84" t="s">
        <v>10</v>
      </c>
      <c r="F48" s="85">
        <v>525</v>
      </c>
      <c r="G48" s="85">
        <f t="shared" si="5"/>
        <v>577.5</v>
      </c>
      <c r="H48" s="85" t="e">
        <f>#REF!</f>
        <v>#REF!</v>
      </c>
      <c r="I48" s="86">
        <v>0</v>
      </c>
      <c r="J48" s="87">
        <f t="shared" si="6"/>
        <v>0</v>
      </c>
      <c r="K48" s="87">
        <f t="shared" si="7"/>
        <v>0</v>
      </c>
      <c r="L48" s="88">
        <f t="shared" si="8"/>
        <v>0</v>
      </c>
      <c r="M48" s="87">
        <f t="shared" si="9"/>
        <v>1732500</v>
      </c>
      <c r="N48" s="83" t="s">
        <v>12</v>
      </c>
      <c r="O48" s="19"/>
    </row>
    <row r="49" spans="1:15" s="20" customFormat="1" ht="13.5" x14ac:dyDescent="0.25">
      <c r="A49" s="83">
        <v>48</v>
      </c>
      <c r="B49" s="84">
        <v>1804</v>
      </c>
      <c r="C49" s="84">
        <v>18</v>
      </c>
      <c r="D49" s="84">
        <v>19</v>
      </c>
      <c r="E49" s="84" t="s">
        <v>10</v>
      </c>
      <c r="F49" s="85">
        <v>525</v>
      </c>
      <c r="G49" s="85">
        <f t="shared" si="5"/>
        <v>577.5</v>
      </c>
      <c r="H49" s="85" t="e">
        <f>H48</f>
        <v>#REF!</v>
      </c>
      <c r="I49" s="86">
        <v>0</v>
      </c>
      <c r="J49" s="87">
        <f t="shared" si="6"/>
        <v>0</v>
      </c>
      <c r="K49" s="87">
        <f t="shared" si="7"/>
        <v>0</v>
      </c>
      <c r="L49" s="88">
        <f t="shared" si="8"/>
        <v>0</v>
      </c>
      <c r="M49" s="87">
        <f t="shared" si="9"/>
        <v>1732500</v>
      </c>
      <c r="N49" s="83" t="s">
        <v>12</v>
      </c>
      <c r="O49" s="19"/>
    </row>
    <row r="50" spans="1:15" s="20" customFormat="1" ht="13.5" x14ac:dyDescent="0.25">
      <c r="A50" s="83">
        <v>49</v>
      </c>
      <c r="B50" s="84">
        <v>1805</v>
      </c>
      <c r="C50" s="84">
        <v>18</v>
      </c>
      <c r="D50" s="84">
        <v>19</v>
      </c>
      <c r="E50" s="84" t="s">
        <v>10</v>
      </c>
      <c r="F50" s="85">
        <v>525</v>
      </c>
      <c r="G50" s="85">
        <f t="shared" si="5"/>
        <v>577.5</v>
      </c>
      <c r="H50" s="85" t="e">
        <f>H49</f>
        <v>#REF!</v>
      </c>
      <c r="I50" s="86">
        <v>0</v>
      </c>
      <c r="J50" s="87">
        <f t="shared" si="6"/>
        <v>0</v>
      </c>
      <c r="K50" s="87">
        <f t="shared" si="7"/>
        <v>0</v>
      </c>
      <c r="L50" s="88">
        <f t="shared" si="8"/>
        <v>0</v>
      </c>
      <c r="M50" s="87">
        <f t="shared" si="9"/>
        <v>1732500</v>
      </c>
      <c r="N50" s="83" t="s">
        <v>12</v>
      </c>
      <c r="O50" s="19"/>
    </row>
    <row r="51" spans="1:15" s="20" customFormat="1" ht="13.5" x14ac:dyDescent="0.25">
      <c r="A51" s="83">
        <v>50</v>
      </c>
      <c r="B51" s="84">
        <v>1903</v>
      </c>
      <c r="C51" s="84">
        <v>19</v>
      </c>
      <c r="D51" s="84">
        <v>20</v>
      </c>
      <c r="E51" s="84" t="s">
        <v>10</v>
      </c>
      <c r="F51" s="85">
        <v>525</v>
      </c>
      <c r="G51" s="85">
        <f t="shared" si="5"/>
        <v>577.5</v>
      </c>
      <c r="H51" s="85" t="e">
        <f>#REF!</f>
        <v>#REF!</v>
      </c>
      <c r="I51" s="86">
        <v>0</v>
      </c>
      <c r="J51" s="87">
        <f t="shared" si="6"/>
        <v>0</v>
      </c>
      <c r="K51" s="87">
        <f t="shared" si="7"/>
        <v>0</v>
      </c>
      <c r="L51" s="88">
        <f t="shared" si="8"/>
        <v>0</v>
      </c>
      <c r="M51" s="87">
        <f t="shared" si="9"/>
        <v>1732500</v>
      </c>
      <c r="N51" s="83" t="s">
        <v>12</v>
      </c>
      <c r="O51" s="19"/>
    </row>
    <row r="52" spans="1:15" s="20" customFormat="1" ht="13.5" x14ac:dyDescent="0.25">
      <c r="A52" s="83">
        <v>51</v>
      </c>
      <c r="B52" s="84">
        <v>1904</v>
      </c>
      <c r="C52" s="84">
        <v>19</v>
      </c>
      <c r="D52" s="84">
        <v>20</v>
      </c>
      <c r="E52" s="84" t="s">
        <v>10</v>
      </c>
      <c r="F52" s="85">
        <v>525</v>
      </c>
      <c r="G52" s="85">
        <f t="shared" si="5"/>
        <v>577.5</v>
      </c>
      <c r="H52" s="85" t="e">
        <f>H51</f>
        <v>#REF!</v>
      </c>
      <c r="I52" s="86">
        <v>0</v>
      </c>
      <c r="J52" s="87">
        <f t="shared" si="6"/>
        <v>0</v>
      </c>
      <c r="K52" s="87">
        <f t="shared" si="7"/>
        <v>0</v>
      </c>
      <c r="L52" s="88">
        <f t="shared" si="8"/>
        <v>0</v>
      </c>
      <c r="M52" s="87">
        <f t="shared" si="9"/>
        <v>1732500</v>
      </c>
      <c r="N52" s="83" t="s">
        <v>12</v>
      </c>
      <c r="O52" s="19"/>
    </row>
    <row r="53" spans="1:15" s="20" customFormat="1" ht="13.5" x14ac:dyDescent="0.25">
      <c r="A53" s="83">
        <v>52</v>
      </c>
      <c r="B53" s="84">
        <v>1905</v>
      </c>
      <c r="C53" s="84">
        <v>19</v>
      </c>
      <c r="D53" s="84">
        <v>20</v>
      </c>
      <c r="E53" s="84" t="s">
        <v>10</v>
      </c>
      <c r="F53" s="85">
        <v>525</v>
      </c>
      <c r="G53" s="85">
        <f t="shared" si="5"/>
        <v>577.5</v>
      </c>
      <c r="H53" s="85" t="e">
        <f>H52</f>
        <v>#REF!</v>
      </c>
      <c r="I53" s="86">
        <v>0</v>
      </c>
      <c r="J53" s="87">
        <f t="shared" si="6"/>
        <v>0</v>
      </c>
      <c r="K53" s="87">
        <f t="shared" si="7"/>
        <v>0</v>
      </c>
      <c r="L53" s="88">
        <f t="shared" si="8"/>
        <v>0</v>
      </c>
      <c r="M53" s="87">
        <f t="shared" si="9"/>
        <v>1732500</v>
      </c>
      <c r="N53" s="83" t="s">
        <v>12</v>
      </c>
      <c r="O53" s="19"/>
    </row>
    <row r="54" spans="1:15" s="20" customFormat="1" ht="13.5" x14ac:dyDescent="0.25">
      <c r="A54" s="83">
        <v>53</v>
      </c>
      <c r="B54" s="84">
        <v>2003</v>
      </c>
      <c r="C54" s="84">
        <v>20</v>
      </c>
      <c r="D54" s="84">
        <v>21</v>
      </c>
      <c r="E54" s="84" t="s">
        <v>10</v>
      </c>
      <c r="F54" s="85">
        <v>525</v>
      </c>
      <c r="G54" s="85">
        <f t="shared" si="5"/>
        <v>577.5</v>
      </c>
      <c r="H54" s="85" t="e">
        <f>#REF!</f>
        <v>#REF!</v>
      </c>
      <c r="I54" s="86">
        <v>0</v>
      </c>
      <c r="J54" s="87">
        <f t="shared" si="6"/>
        <v>0</v>
      </c>
      <c r="K54" s="87">
        <f t="shared" si="7"/>
        <v>0</v>
      </c>
      <c r="L54" s="88">
        <f t="shared" si="8"/>
        <v>0</v>
      </c>
      <c r="M54" s="87">
        <f t="shared" si="9"/>
        <v>1732500</v>
      </c>
      <c r="N54" s="83" t="s">
        <v>12</v>
      </c>
      <c r="O54" s="19"/>
    </row>
    <row r="55" spans="1:15" s="20" customFormat="1" ht="13.5" x14ac:dyDescent="0.25">
      <c r="A55" s="83">
        <v>54</v>
      </c>
      <c r="B55" s="84">
        <v>2004</v>
      </c>
      <c r="C55" s="84">
        <v>20</v>
      </c>
      <c r="D55" s="84">
        <v>21</v>
      </c>
      <c r="E55" s="84" t="s">
        <v>10</v>
      </c>
      <c r="F55" s="85">
        <v>525</v>
      </c>
      <c r="G55" s="85">
        <f t="shared" si="5"/>
        <v>577.5</v>
      </c>
      <c r="H55" s="85" t="e">
        <f>H54</f>
        <v>#REF!</v>
      </c>
      <c r="I55" s="86">
        <v>0</v>
      </c>
      <c r="J55" s="87">
        <f t="shared" si="6"/>
        <v>0</v>
      </c>
      <c r="K55" s="87">
        <f t="shared" si="7"/>
        <v>0</v>
      </c>
      <c r="L55" s="88">
        <f t="shared" si="8"/>
        <v>0</v>
      </c>
      <c r="M55" s="87">
        <f t="shared" si="9"/>
        <v>1732500</v>
      </c>
      <c r="N55" s="83" t="s">
        <v>12</v>
      </c>
      <c r="O55" s="19"/>
    </row>
    <row r="56" spans="1:15" s="20" customFormat="1" ht="13.5" x14ac:dyDescent="0.25">
      <c r="A56" s="83">
        <v>55</v>
      </c>
      <c r="B56" s="84">
        <v>2005</v>
      </c>
      <c r="C56" s="84">
        <v>20</v>
      </c>
      <c r="D56" s="84">
        <v>21</v>
      </c>
      <c r="E56" s="84" t="s">
        <v>10</v>
      </c>
      <c r="F56" s="85">
        <v>525</v>
      </c>
      <c r="G56" s="85">
        <f t="shared" si="5"/>
        <v>577.5</v>
      </c>
      <c r="H56" s="85" t="e">
        <f>H55</f>
        <v>#REF!</v>
      </c>
      <c r="I56" s="86">
        <v>0</v>
      </c>
      <c r="J56" s="87">
        <f t="shared" si="6"/>
        <v>0</v>
      </c>
      <c r="K56" s="87">
        <f t="shared" si="7"/>
        <v>0</v>
      </c>
      <c r="L56" s="88">
        <f t="shared" si="8"/>
        <v>0</v>
      </c>
      <c r="M56" s="87">
        <f t="shared" si="9"/>
        <v>1732500</v>
      </c>
      <c r="N56" s="83" t="s">
        <v>12</v>
      </c>
      <c r="O56" s="19"/>
    </row>
    <row r="57" spans="1:15" s="20" customFormat="1" ht="13.5" x14ac:dyDescent="0.25">
      <c r="A57" s="83">
        <v>56</v>
      </c>
      <c r="B57" s="84">
        <v>2105</v>
      </c>
      <c r="C57" s="84">
        <v>21</v>
      </c>
      <c r="D57" s="84">
        <v>22</v>
      </c>
      <c r="E57" s="84" t="s">
        <v>10</v>
      </c>
      <c r="F57" s="85">
        <v>525</v>
      </c>
      <c r="G57" s="85">
        <f t="shared" si="5"/>
        <v>577.5</v>
      </c>
      <c r="H57" s="85" t="e">
        <f>#REF!</f>
        <v>#REF!</v>
      </c>
      <c r="I57" s="86">
        <v>0</v>
      </c>
      <c r="J57" s="87">
        <f t="shared" si="6"/>
        <v>0</v>
      </c>
      <c r="K57" s="87">
        <f t="shared" si="7"/>
        <v>0</v>
      </c>
      <c r="L57" s="88">
        <f t="shared" si="8"/>
        <v>0</v>
      </c>
      <c r="M57" s="87">
        <f t="shared" si="9"/>
        <v>1732500</v>
      </c>
      <c r="N57" s="83" t="s">
        <v>12</v>
      </c>
      <c r="O57" s="19"/>
    </row>
    <row r="58" spans="1:15" s="20" customFormat="1" ht="13.5" x14ac:dyDescent="0.25">
      <c r="A58" s="83">
        <v>57</v>
      </c>
      <c r="B58" s="84">
        <v>2203</v>
      </c>
      <c r="C58" s="84">
        <v>22</v>
      </c>
      <c r="D58" s="84">
        <v>23</v>
      </c>
      <c r="E58" s="84" t="s">
        <v>10</v>
      </c>
      <c r="F58" s="85">
        <v>525</v>
      </c>
      <c r="G58" s="85">
        <f t="shared" si="5"/>
        <v>577.5</v>
      </c>
      <c r="H58" s="85" t="e">
        <f>#REF!</f>
        <v>#REF!</v>
      </c>
      <c r="I58" s="86">
        <v>0</v>
      </c>
      <c r="J58" s="87">
        <f t="shared" si="6"/>
        <v>0</v>
      </c>
      <c r="K58" s="87">
        <f t="shared" si="7"/>
        <v>0</v>
      </c>
      <c r="L58" s="88">
        <f t="shared" si="8"/>
        <v>0</v>
      </c>
      <c r="M58" s="87">
        <f t="shared" si="9"/>
        <v>1732500</v>
      </c>
      <c r="N58" s="83" t="s">
        <v>12</v>
      </c>
      <c r="O58" s="19"/>
    </row>
    <row r="59" spans="1:15" s="20" customFormat="1" ht="13.5" x14ac:dyDescent="0.25">
      <c r="A59" s="83">
        <v>58</v>
      </c>
      <c r="B59" s="84">
        <v>2204</v>
      </c>
      <c r="C59" s="84">
        <v>22</v>
      </c>
      <c r="D59" s="84">
        <v>23</v>
      </c>
      <c r="E59" s="84" t="s">
        <v>10</v>
      </c>
      <c r="F59" s="85">
        <v>525</v>
      </c>
      <c r="G59" s="85">
        <f t="shared" si="5"/>
        <v>577.5</v>
      </c>
      <c r="H59" s="85" t="e">
        <f>H58</f>
        <v>#REF!</v>
      </c>
      <c r="I59" s="86">
        <v>0</v>
      </c>
      <c r="J59" s="87">
        <f t="shared" si="6"/>
        <v>0</v>
      </c>
      <c r="K59" s="87">
        <f t="shared" si="7"/>
        <v>0</v>
      </c>
      <c r="L59" s="88">
        <f t="shared" si="8"/>
        <v>0</v>
      </c>
      <c r="M59" s="87">
        <f t="shared" si="9"/>
        <v>1732500</v>
      </c>
      <c r="N59" s="83" t="s">
        <v>12</v>
      </c>
      <c r="O59" s="19"/>
    </row>
    <row r="60" spans="1:15" s="20" customFormat="1" ht="13.5" x14ac:dyDescent="0.25">
      <c r="A60" s="83">
        <v>59</v>
      </c>
      <c r="B60" s="84">
        <v>2205</v>
      </c>
      <c r="C60" s="84">
        <v>22</v>
      </c>
      <c r="D60" s="84">
        <v>23</v>
      </c>
      <c r="E60" s="84" t="s">
        <v>10</v>
      </c>
      <c r="F60" s="85">
        <v>525</v>
      </c>
      <c r="G60" s="85">
        <f t="shared" si="5"/>
        <v>577.5</v>
      </c>
      <c r="H60" s="85" t="e">
        <f>H59</f>
        <v>#REF!</v>
      </c>
      <c r="I60" s="86">
        <v>0</v>
      </c>
      <c r="J60" s="87">
        <f t="shared" si="6"/>
        <v>0</v>
      </c>
      <c r="K60" s="87">
        <f t="shared" si="7"/>
        <v>0</v>
      </c>
      <c r="L60" s="88">
        <f t="shared" si="8"/>
        <v>0</v>
      </c>
      <c r="M60" s="87">
        <f t="shared" si="9"/>
        <v>1732500</v>
      </c>
      <c r="N60" s="83" t="s">
        <v>12</v>
      </c>
      <c r="O60" s="19"/>
    </row>
    <row r="61" spans="1:15" s="20" customFormat="1" ht="13.5" x14ac:dyDescent="0.25">
      <c r="A61" s="83">
        <v>60</v>
      </c>
      <c r="B61" s="84">
        <v>2305</v>
      </c>
      <c r="C61" s="84">
        <v>23</v>
      </c>
      <c r="D61" s="84">
        <v>24</v>
      </c>
      <c r="E61" s="84" t="s">
        <v>10</v>
      </c>
      <c r="F61" s="85">
        <v>525</v>
      </c>
      <c r="G61" s="85">
        <f t="shared" si="5"/>
        <v>577.5</v>
      </c>
      <c r="H61" s="85" t="e">
        <f>#REF!</f>
        <v>#REF!</v>
      </c>
      <c r="I61" s="86">
        <v>0</v>
      </c>
      <c r="J61" s="87">
        <f t="shared" si="6"/>
        <v>0</v>
      </c>
      <c r="K61" s="87">
        <f t="shared" si="7"/>
        <v>0</v>
      </c>
      <c r="L61" s="88">
        <f t="shared" si="8"/>
        <v>0</v>
      </c>
      <c r="M61" s="87">
        <f t="shared" si="9"/>
        <v>1732500</v>
      </c>
      <c r="N61" s="83" t="s">
        <v>12</v>
      </c>
      <c r="O61" s="19"/>
    </row>
    <row r="62" spans="1:15" x14ac:dyDescent="0.3">
      <c r="A62" s="90" t="s">
        <v>16</v>
      </c>
      <c r="B62" s="91"/>
      <c r="C62" s="91"/>
      <c r="D62" s="91"/>
      <c r="E62" s="92"/>
      <c r="F62" s="93">
        <f t="shared" ref="F62:G62" si="10">SUM(F2:F61)</f>
        <v>31500</v>
      </c>
      <c r="G62" s="93">
        <f t="shared" si="10"/>
        <v>34650</v>
      </c>
      <c r="H62" s="94"/>
      <c r="I62" s="95">
        <f>SUM(I2:I61)</f>
        <v>0</v>
      </c>
      <c r="J62" s="95">
        <f>SUM(J2:J61)</f>
        <v>0</v>
      </c>
      <c r="K62" s="95">
        <f>SUM(K2:K61)</f>
        <v>0</v>
      </c>
      <c r="L62" s="96"/>
      <c r="M62" s="97">
        <f>SUM(M2:M61)</f>
        <v>103950000</v>
      </c>
      <c r="N62" s="98"/>
      <c r="O62" s="3"/>
    </row>
    <row r="63" spans="1:15" x14ac:dyDescent="0.3">
      <c r="G63" s="101"/>
    </row>
  </sheetData>
  <autoFilter ref="E2:E61" xr:uid="{D9561C5E-0856-46B4-9260-BF2AD35AB540}"/>
  <mergeCells count="1">
    <mergeCell ref="A62:E6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"/>
  <sheetViews>
    <sheetView zoomScale="115" zoomScaleNormal="115" workbookViewId="0">
      <selection activeCell="I15" sqref="I15"/>
    </sheetView>
  </sheetViews>
  <sheetFormatPr defaultRowHeight="15" x14ac:dyDescent="0.25"/>
  <cols>
    <col min="1" max="1" width="9.140625" style="56"/>
    <col min="2" max="2" width="17.5703125" style="56" customWidth="1"/>
    <col min="3" max="3" width="13.7109375" style="56" customWidth="1"/>
    <col min="4" max="4" width="10.42578125" style="56" customWidth="1"/>
    <col min="5" max="6" width="9.140625" style="56"/>
    <col min="7" max="7" width="19.28515625" style="56" customWidth="1"/>
    <col min="8" max="8" width="21" style="56" customWidth="1"/>
    <col min="9" max="9" width="23.5703125" style="1" customWidth="1"/>
    <col min="10" max="10" width="19.42578125" style="1" customWidth="1"/>
  </cols>
  <sheetData>
    <row r="1" spans="1:10" x14ac:dyDescent="0.25">
      <c r="A1" s="64" t="s">
        <v>3</v>
      </c>
      <c r="B1" s="64" t="s">
        <v>9</v>
      </c>
      <c r="C1" s="64"/>
      <c r="D1" s="64" t="s">
        <v>4</v>
      </c>
      <c r="E1" s="64" t="s">
        <v>5</v>
      </c>
      <c r="F1" s="64" t="s">
        <v>6</v>
      </c>
      <c r="G1" s="64" t="s">
        <v>7</v>
      </c>
      <c r="H1" s="64" t="s">
        <v>8</v>
      </c>
      <c r="I1" s="64" t="s">
        <v>31</v>
      </c>
      <c r="J1"/>
    </row>
    <row r="2" spans="1:10" ht="68.25" customHeight="1" x14ac:dyDescent="0.25">
      <c r="A2" s="65">
        <v>1</v>
      </c>
      <c r="B2" s="65" t="s">
        <v>14</v>
      </c>
      <c r="C2" s="66" t="s">
        <v>45</v>
      </c>
      <c r="D2" s="67">
        <f>95+3</f>
        <v>98</v>
      </c>
      <c r="E2" s="68">
        <f>'jaydeep (Sale)'!F100</f>
        <v>66030</v>
      </c>
      <c r="F2" s="68">
        <f>'jaydeep (Sale)'!G100</f>
        <v>72633</v>
      </c>
      <c r="G2" s="69">
        <f>'jaydeep (Sale)'!I100</f>
        <v>1885070400</v>
      </c>
      <c r="H2" s="69">
        <f>'jaydeep (Sale)'!J100</f>
        <v>2167830960</v>
      </c>
      <c r="I2" s="69">
        <f>'jaydeep (Sale)'!K100</f>
        <v>1508056320</v>
      </c>
      <c r="J2"/>
    </row>
    <row r="3" spans="1:10" ht="60" customHeight="1" x14ac:dyDescent="0.25">
      <c r="A3" s="65">
        <v>2</v>
      </c>
      <c r="B3" s="65" t="s">
        <v>15</v>
      </c>
      <c r="C3" s="66" t="s">
        <v>46</v>
      </c>
      <c r="D3" s="67">
        <v>60</v>
      </c>
      <c r="E3" s="68">
        <f>'jaydeep (Rehab)'!F62</f>
        <v>31500</v>
      </c>
      <c r="F3" s="68">
        <f>'jaydeep (Rehab)'!G62</f>
        <v>34650</v>
      </c>
      <c r="G3" s="67">
        <v>0</v>
      </c>
      <c r="H3" s="67">
        <v>0</v>
      </c>
      <c r="I3" s="67">
        <v>0</v>
      </c>
      <c r="J3"/>
    </row>
    <row r="4" spans="1:10" ht="30" customHeight="1" x14ac:dyDescent="0.25">
      <c r="A4" s="77" t="s">
        <v>16</v>
      </c>
      <c r="B4" s="77"/>
      <c r="C4" s="77"/>
      <c r="D4" s="64">
        <f>SUM(D2:D3)</f>
        <v>158</v>
      </c>
      <c r="E4" s="70">
        <f>SUM(E2:E3)</f>
        <v>97530</v>
      </c>
      <c r="F4" s="70">
        <f>SUM(F2:F3)</f>
        <v>107283</v>
      </c>
      <c r="G4" s="71">
        <f>SUM(G2:G3)</f>
        <v>1885070400</v>
      </c>
      <c r="H4" s="71">
        <f>SUM(H2:H3)</f>
        <v>2167830960</v>
      </c>
      <c r="I4" s="71">
        <f>SUM(I2:I3)</f>
        <v>1508056320</v>
      </c>
      <c r="J4"/>
    </row>
    <row r="5" spans="1:10" x14ac:dyDescent="0.25">
      <c r="A5" s="72"/>
      <c r="B5" s="72"/>
      <c r="C5" s="72"/>
      <c r="D5" s="72"/>
      <c r="E5" s="72"/>
      <c r="F5" s="72"/>
      <c r="G5" s="72"/>
      <c r="H5" s="72"/>
      <c r="I5"/>
      <c r="J5" s="73"/>
    </row>
    <row r="6" spans="1:10" x14ac:dyDescent="0.25">
      <c r="A6" s="72"/>
      <c r="B6" s="72"/>
      <c r="C6" s="72"/>
      <c r="D6" s="72"/>
      <c r="E6" s="72"/>
      <c r="F6" s="72"/>
      <c r="G6" s="72"/>
      <c r="H6" s="72"/>
      <c r="I6"/>
      <c r="J6" s="74"/>
    </row>
    <row r="7" spans="1:10" x14ac:dyDescent="0.25">
      <c r="A7" s="72"/>
      <c r="B7" s="72"/>
      <c r="C7" s="72"/>
      <c r="D7" s="72"/>
      <c r="E7" s="72"/>
      <c r="F7" s="72"/>
      <c r="G7" s="72"/>
      <c r="H7" s="72"/>
      <c r="I7"/>
      <c r="J7" s="75">
        <f>F4*3000</f>
        <v>321849000</v>
      </c>
    </row>
    <row r="8" spans="1:10" x14ac:dyDescent="0.25">
      <c r="A8" s="72"/>
      <c r="B8" s="72"/>
      <c r="C8" s="72"/>
      <c r="D8" s="72"/>
      <c r="E8" s="72"/>
      <c r="F8" s="72"/>
      <c r="G8" s="72"/>
      <c r="H8" s="72"/>
      <c r="I8"/>
      <c r="J8" s="103">
        <f>J7*18%</f>
        <v>57932820</v>
      </c>
    </row>
    <row r="9" spans="1:10" x14ac:dyDescent="0.25">
      <c r="A9" s="72"/>
      <c r="B9" s="72"/>
      <c r="C9" s="72"/>
      <c r="D9" s="72"/>
      <c r="E9" s="72"/>
      <c r="F9" s="72"/>
      <c r="G9" s="72"/>
      <c r="H9" s="72"/>
      <c r="I9"/>
      <c r="J9"/>
    </row>
    <row r="10" spans="1:10" x14ac:dyDescent="0.25">
      <c r="A10" s="72"/>
      <c r="B10" s="72"/>
      <c r="C10" s="72"/>
      <c r="D10" s="72"/>
      <c r="E10" s="72"/>
      <c r="F10" s="72"/>
      <c r="G10" s="72"/>
      <c r="H10" s="72"/>
      <c r="I10"/>
      <c r="J10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W34"/>
  <sheetViews>
    <sheetView zoomScale="130" zoomScaleNormal="130" workbookViewId="0">
      <selection activeCell="A7" sqref="A1:J1048576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</cols>
  <sheetData>
    <row r="3" spans="4:23" ht="21" x14ac:dyDescent="0.35">
      <c r="D3" s="4"/>
    </row>
    <row r="4" spans="4:23" ht="16.5" x14ac:dyDescent="0.25">
      <c r="T4" s="5"/>
      <c r="U4" s="5"/>
      <c r="V4" s="5"/>
      <c r="W4" s="5"/>
    </row>
    <row r="5" spans="4:23" ht="16.5" x14ac:dyDescent="0.25">
      <c r="Q5" s="5"/>
      <c r="R5" s="5"/>
      <c r="S5" s="5"/>
      <c r="T5" s="6"/>
      <c r="U5" s="6"/>
      <c r="V5" s="7"/>
      <c r="W5" s="2"/>
    </row>
    <row r="6" spans="4:23" ht="16.5" x14ac:dyDescent="0.25">
      <c r="Q6" s="8"/>
      <c r="R6" s="8"/>
      <c r="S6" s="8"/>
      <c r="T6" s="6"/>
      <c r="U6" s="6"/>
      <c r="V6" s="7"/>
      <c r="W6" s="2"/>
    </row>
    <row r="7" spans="4:23" ht="16.5" x14ac:dyDescent="0.25">
      <c r="Q7" s="8"/>
      <c r="R7" s="8"/>
      <c r="S7" s="8"/>
      <c r="T7" s="6"/>
      <c r="U7" s="6"/>
      <c r="V7" s="7"/>
      <c r="W7" s="2"/>
    </row>
    <row r="8" spans="4:23" ht="16.5" x14ac:dyDescent="0.25">
      <c r="Q8" s="8"/>
      <c r="R8" s="8"/>
      <c r="S8" s="8"/>
      <c r="T8" s="9"/>
      <c r="U8" s="10"/>
      <c r="V8" s="11"/>
      <c r="W8" s="12"/>
    </row>
    <row r="9" spans="4:23" ht="16.5" x14ac:dyDescent="0.25">
      <c r="Q9" s="8"/>
      <c r="R9" s="8"/>
      <c r="S9" s="8"/>
      <c r="T9" s="9"/>
      <c r="U9" s="8"/>
      <c r="V9" s="13"/>
      <c r="W9" s="12"/>
    </row>
    <row r="10" spans="4:23" ht="16.5" x14ac:dyDescent="0.25">
      <c r="Q10" s="14"/>
      <c r="R10" s="14"/>
      <c r="S10" s="14"/>
      <c r="T10" s="8"/>
      <c r="U10" s="8"/>
      <c r="V10" s="13"/>
      <c r="W10" s="12"/>
    </row>
    <row r="11" spans="4:23" ht="16.5" x14ac:dyDescent="0.25">
      <c r="T11" s="13"/>
      <c r="U11" s="13"/>
      <c r="V11" s="13"/>
      <c r="W11" s="12"/>
    </row>
    <row r="12" spans="4:23" ht="16.5" x14ac:dyDescent="0.25">
      <c r="T12" s="13"/>
      <c r="U12" s="13"/>
      <c r="V12" s="13"/>
      <c r="W12" s="12"/>
    </row>
    <row r="13" spans="4:23" ht="16.5" x14ac:dyDescent="0.25">
      <c r="T13" s="13"/>
      <c r="U13" s="13"/>
      <c r="V13" s="13"/>
      <c r="W13" s="12"/>
    </row>
    <row r="14" spans="4:23" ht="16.5" x14ac:dyDescent="0.25">
      <c r="T14" s="13"/>
      <c r="U14" s="13"/>
      <c r="V14" s="13"/>
      <c r="W14" s="12"/>
    </row>
    <row r="15" spans="4:23" ht="16.5" x14ac:dyDescent="0.25">
      <c r="T15" s="13"/>
      <c r="U15" s="13"/>
      <c r="V15" s="13"/>
      <c r="W15" s="12"/>
    </row>
    <row r="18" spans="2:23" ht="15.75" thickBot="1" x14ac:dyDescent="0.3"/>
    <row r="19" spans="2:23" ht="15.75" thickBot="1" x14ac:dyDescent="0.3">
      <c r="B19" s="26"/>
      <c r="C19" s="26"/>
      <c r="D19" s="26"/>
      <c r="E19" s="26"/>
      <c r="F19" s="26"/>
      <c r="G19" s="26"/>
    </row>
    <row r="20" spans="2:23" ht="15.75" thickBot="1" x14ac:dyDescent="0.3">
      <c r="C20" s="27"/>
      <c r="D20" s="27"/>
      <c r="E20" s="27"/>
      <c r="F20" s="21"/>
      <c r="G20" s="27"/>
    </row>
    <row r="21" spans="2:23" ht="17.25" thickBot="1" x14ac:dyDescent="0.3">
      <c r="B21" s="27"/>
      <c r="C21" s="62"/>
      <c r="D21" s="27"/>
      <c r="E21" s="27"/>
      <c r="F21" s="21"/>
      <c r="G21" s="27"/>
      <c r="M21" s="28"/>
      <c r="T21" s="13"/>
      <c r="U21" s="13"/>
      <c r="V21" s="13"/>
      <c r="W21" s="12"/>
    </row>
    <row r="22" spans="2:23" ht="15.75" thickBot="1" x14ac:dyDescent="0.3">
      <c r="B22" s="27"/>
      <c r="C22" s="62"/>
      <c r="D22" s="27"/>
      <c r="E22" s="27"/>
      <c r="F22" s="21"/>
      <c r="G22" s="27"/>
    </row>
    <row r="23" spans="2:23" ht="15.75" thickBot="1" x14ac:dyDescent="0.3">
      <c r="B23" s="27"/>
      <c r="C23" s="62"/>
      <c r="D23" s="27"/>
      <c r="E23" s="27"/>
      <c r="F23" s="21"/>
      <c r="G23" s="27"/>
    </row>
    <row r="24" spans="2:23" ht="15.75" thickBot="1" x14ac:dyDescent="0.3">
      <c r="B24" s="27"/>
      <c r="C24" s="62"/>
      <c r="D24" s="27"/>
      <c r="E24" s="27"/>
      <c r="F24" s="21"/>
      <c r="G24" s="27"/>
    </row>
    <row r="25" spans="2:23" ht="17.25" thickBot="1" x14ac:dyDescent="0.3">
      <c r="B25" s="27"/>
      <c r="C25" s="62"/>
      <c r="D25" s="27"/>
      <c r="E25" s="27"/>
      <c r="F25" s="21"/>
      <c r="G25" s="27"/>
      <c r="T25" s="15"/>
      <c r="U25" s="15"/>
      <c r="V25" s="15"/>
      <c r="W25" s="15"/>
    </row>
    <row r="26" spans="2:23" ht="17.25" thickBot="1" x14ac:dyDescent="0.3">
      <c r="B26" s="27"/>
      <c r="C26" s="62"/>
      <c r="D26" s="27"/>
      <c r="E26" s="27"/>
      <c r="F26" s="21"/>
      <c r="G26" s="27"/>
      <c r="O26" s="14"/>
      <c r="T26" s="15"/>
      <c r="U26" s="15"/>
      <c r="V26" s="15"/>
      <c r="W26" s="15"/>
    </row>
    <row r="27" spans="2:23" ht="15.75" thickBot="1" x14ac:dyDescent="0.3">
      <c r="B27" s="27"/>
      <c r="C27" s="62"/>
      <c r="D27" s="27"/>
      <c r="E27" s="27"/>
      <c r="F27" s="21"/>
      <c r="G27" s="27"/>
      <c r="Q27" s="24"/>
      <c r="S27" s="21"/>
    </row>
    <row r="28" spans="2:23" ht="15.75" thickBot="1" x14ac:dyDescent="0.3">
      <c r="B28" s="27"/>
      <c r="C28" s="62"/>
      <c r="D28" s="27"/>
      <c r="E28" s="27"/>
      <c r="F28" s="21"/>
      <c r="G28" s="27"/>
    </row>
    <row r="29" spans="2:23" ht="15.75" thickBot="1" x14ac:dyDescent="0.3">
      <c r="B29" s="22"/>
      <c r="C29" s="23"/>
      <c r="D29" s="22"/>
      <c r="E29" s="22"/>
      <c r="F29" s="21"/>
      <c r="G29" s="22"/>
      <c r="O29" s="14"/>
      <c r="S29" s="21"/>
    </row>
    <row r="30" spans="2:23" x14ac:dyDescent="0.25">
      <c r="G30" s="63"/>
      <c r="S30" s="21"/>
    </row>
    <row r="31" spans="2:23" x14ac:dyDescent="0.25">
      <c r="S31" s="21"/>
    </row>
    <row r="32" spans="2:23" x14ac:dyDescent="0.25">
      <c r="S32" s="21"/>
    </row>
    <row r="33" spans="17:19" x14ac:dyDescent="0.25">
      <c r="S33" s="21"/>
    </row>
    <row r="34" spans="17:19" x14ac:dyDescent="0.25">
      <c r="Q34" s="24"/>
      <c r="S34" s="2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109" zoomScale="145" zoomScaleNormal="145" workbookViewId="0">
      <selection activeCell="P132" sqref="P132"/>
    </sheetView>
  </sheetViews>
  <sheetFormatPr defaultRowHeight="12.75" x14ac:dyDescent="0.2"/>
  <cols>
    <col min="1" max="1" width="9.140625" style="16"/>
    <col min="2" max="2" width="15.28515625" style="16" customWidth="1"/>
    <col min="3" max="16384" width="9.140625" style="16"/>
  </cols>
  <sheetData>
    <row r="1" spans="1:6" ht="15" x14ac:dyDescent="0.25">
      <c r="A1" s="14"/>
      <c r="B1"/>
      <c r="C1"/>
      <c r="D1"/>
      <c r="E1"/>
    </row>
    <row r="2" spans="1:6" ht="15" x14ac:dyDescent="0.25">
      <c r="A2"/>
      <c r="B2" s="14"/>
      <c r="C2"/>
      <c r="D2" s="29"/>
      <c r="E2"/>
      <c r="F2" s="30"/>
    </row>
    <row r="3" spans="1:6" ht="15" x14ac:dyDescent="0.25">
      <c r="A3"/>
      <c r="B3"/>
      <c r="C3"/>
      <c r="D3" s="29"/>
      <c r="E3"/>
      <c r="F3" s="30"/>
    </row>
    <row r="4" spans="1:6" ht="15" x14ac:dyDescent="0.25">
      <c r="A4"/>
      <c r="B4"/>
      <c r="C4"/>
      <c r="D4" s="29"/>
      <c r="E4"/>
      <c r="F4" s="30"/>
    </row>
    <row r="5" spans="1:6" ht="15" x14ac:dyDescent="0.25">
      <c r="A5"/>
      <c r="B5"/>
      <c r="C5"/>
      <c r="D5" s="29"/>
      <c r="E5"/>
      <c r="F5" s="30"/>
    </row>
    <row r="6" spans="1:6" ht="15" x14ac:dyDescent="0.25">
      <c r="A6"/>
      <c r="B6"/>
      <c r="C6"/>
      <c r="D6" s="29"/>
      <c r="E6"/>
      <c r="F6" s="30"/>
    </row>
    <row r="7" spans="1:6" ht="15" x14ac:dyDescent="0.25">
      <c r="A7"/>
      <c r="B7"/>
      <c r="C7" s="24"/>
      <c r="D7" s="29"/>
      <c r="E7"/>
      <c r="F7" s="30"/>
    </row>
    <row r="8" spans="1:6" ht="15" x14ac:dyDescent="0.25">
      <c r="A8"/>
      <c r="B8"/>
      <c r="C8"/>
      <c r="D8" s="29"/>
      <c r="E8"/>
      <c r="F8" s="30"/>
    </row>
    <row r="9" spans="1:6" ht="15" x14ac:dyDescent="0.25">
      <c r="A9" s="14"/>
      <c r="B9"/>
      <c r="C9"/>
      <c r="D9" s="29"/>
      <c r="E9"/>
      <c r="F9" s="30"/>
    </row>
    <row r="10" spans="1:6" ht="15" x14ac:dyDescent="0.25">
      <c r="A10"/>
      <c r="B10"/>
      <c r="C10"/>
      <c r="D10"/>
      <c r="E10" s="21"/>
    </row>
    <row r="11" spans="1:6" ht="15" x14ac:dyDescent="0.25">
      <c r="A11"/>
      <c r="B11" s="14"/>
      <c r="C11"/>
      <c r="D11" s="29"/>
      <c r="E11" s="21"/>
    </row>
    <row r="12" spans="1:6" ht="15" x14ac:dyDescent="0.25">
      <c r="A12"/>
      <c r="B12"/>
      <c r="C12"/>
      <c r="D12" s="29"/>
      <c r="E12" s="21"/>
    </row>
    <row r="13" spans="1:6" ht="15" x14ac:dyDescent="0.25">
      <c r="A13"/>
      <c r="B13"/>
      <c r="C13"/>
      <c r="D13" s="29"/>
      <c r="E13"/>
      <c r="F13" s="30"/>
    </row>
    <row r="14" spans="1:6" ht="15" x14ac:dyDescent="0.25">
      <c r="A14"/>
      <c r="B14"/>
      <c r="C14"/>
      <c r="D14" s="29"/>
      <c r="E14"/>
      <c r="F14" s="30"/>
    </row>
    <row r="15" spans="1:6" ht="15" x14ac:dyDescent="0.25">
      <c r="A15"/>
      <c r="B15"/>
      <c r="C15"/>
      <c r="D15" s="29"/>
      <c r="E15"/>
      <c r="F15" s="30"/>
    </row>
    <row r="16" spans="1:6" ht="15" x14ac:dyDescent="0.25">
      <c r="A16" s="14"/>
      <c r="B16"/>
      <c r="C16" s="24"/>
      <c r="D16" s="29"/>
      <c r="E16"/>
      <c r="F16" s="30"/>
    </row>
    <row r="17" spans="1:6" ht="15" x14ac:dyDescent="0.25">
      <c r="A17"/>
      <c r="B17"/>
      <c r="C17"/>
      <c r="D17" s="29"/>
      <c r="E17"/>
      <c r="F17" s="30"/>
    </row>
    <row r="18" spans="1:6" ht="15" x14ac:dyDescent="0.25">
      <c r="A18"/>
      <c r="B18"/>
      <c r="C18"/>
      <c r="D18" s="29"/>
      <c r="E18"/>
      <c r="F18" s="30"/>
    </row>
    <row r="19" spans="1:6" ht="15" x14ac:dyDescent="0.25">
      <c r="A19"/>
      <c r="B19"/>
      <c r="C19"/>
      <c r="D19"/>
      <c r="E19" s="21"/>
    </row>
    <row r="20" spans="1:6" ht="15" x14ac:dyDescent="0.25">
      <c r="A20"/>
      <c r="B20" s="14"/>
      <c r="C20"/>
      <c r="D20" s="29"/>
      <c r="E20"/>
      <c r="F20" s="30"/>
    </row>
    <row r="21" spans="1:6" ht="15" x14ac:dyDescent="0.25">
      <c r="A21"/>
      <c r="B21"/>
      <c r="C21" s="24"/>
      <c r="D21" s="29"/>
      <c r="E21"/>
      <c r="F21" s="30"/>
    </row>
    <row r="22" spans="1:6" ht="15" x14ac:dyDescent="0.25">
      <c r="D22" s="29"/>
      <c r="E22"/>
      <c r="F22" s="30"/>
    </row>
    <row r="23" spans="1:6" ht="15" x14ac:dyDescent="0.25">
      <c r="D23" s="29"/>
      <c r="E23"/>
      <c r="F23" s="30"/>
    </row>
    <row r="25" spans="1:6" x14ac:dyDescent="0.2">
      <c r="B25" s="31"/>
      <c r="D25" s="29"/>
      <c r="F25" s="30"/>
    </row>
    <row r="26" spans="1:6" x14ac:dyDescent="0.2">
      <c r="D26" s="29"/>
      <c r="F26" s="30"/>
    </row>
    <row r="27" spans="1:6" ht="15" x14ac:dyDescent="0.25">
      <c r="D27" s="29"/>
      <c r="E27"/>
      <c r="F27" s="30"/>
    </row>
    <row r="28" spans="1:6" ht="15" x14ac:dyDescent="0.25">
      <c r="D28" s="29"/>
      <c r="E28"/>
      <c r="F28" s="30"/>
    </row>
    <row r="33" ht="15" customHeight="1" x14ac:dyDescent="0.2"/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P72"/>
  <sheetViews>
    <sheetView zoomScale="130" zoomScaleNormal="130" workbookViewId="0">
      <selection activeCell="G9" sqref="G9"/>
    </sheetView>
  </sheetViews>
  <sheetFormatPr defaultRowHeight="15" x14ac:dyDescent="0.25"/>
  <cols>
    <col min="1" max="1" width="10.140625" customWidth="1"/>
    <col min="2" max="2" width="13.5703125" customWidth="1"/>
    <col min="4" max="4" width="12.28515625" customWidth="1"/>
    <col min="5" max="5" width="13" customWidth="1"/>
    <col min="6" max="6" width="16" customWidth="1"/>
    <col min="7" max="8" width="19.5703125" customWidth="1"/>
    <col min="9" max="9" width="14.85546875" customWidth="1"/>
    <col min="10" max="10" width="18" customWidth="1"/>
    <col min="11" max="11" width="20" customWidth="1"/>
    <col min="13" max="16" width="9.140625" style="1"/>
  </cols>
  <sheetData>
    <row r="1" spans="1:12" ht="21.75" thickBot="1" x14ac:dyDescent="0.4">
      <c r="A1" s="32" t="s">
        <v>30</v>
      </c>
    </row>
    <row r="2" spans="1:12" ht="33" x14ac:dyDescent="0.25">
      <c r="A2" s="33" t="s">
        <v>17</v>
      </c>
      <c r="B2" s="34" t="s">
        <v>18</v>
      </c>
      <c r="C2" s="35" t="s">
        <v>19</v>
      </c>
      <c r="D2" s="35" t="s">
        <v>20</v>
      </c>
      <c r="E2" s="35" t="s">
        <v>21</v>
      </c>
      <c r="F2" s="36" t="s">
        <v>22</v>
      </c>
      <c r="G2" s="37" t="s">
        <v>28</v>
      </c>
      <c r="H2" s="37" t="s">
        <v>29</v>
      </c>
      <c r="I2" s="37" t="s">
        <v>23</v>
      </c>
      <c r="J2" s="38" t="s">
        <v>24</v>
      </c>
      <c r="K2" s="39" t="s">
        <v>25</v>
      </c>
      <c r="L2" s="40" t="s">
        <v>26</v>
      </c>
    </row>
    <row r="3" spans="1:12" ht="16.5" x14ac:dyDescent="0.25">
      <c r="A3" s="41">
        <v>1903</v>
      </c>
      <c r="B3" s="42">
        <f>C3/10.764</f>
        <v>55.369751021924941</v>
      </c>
      <c r="C3" s="41">
        <v>596</v>
      </c>
      <c r="D3" s="41">
        <v>60.91</v>
      </c>
      <c r="E3" s="41">
        <f>D3*10.764</f>
        <v>655.63523999999995</v>
      </c>
      <c r="F3" s="42">
        <v>14298960</v>
      </c>
      <c r="G3" s="42">
        <f>F3/C3</f>
        <v>23991.543624161073</v>
      </c>
      <c r="H3" s="42">
        <f>F3/E3</f>
        <v>21809.321902831216</v>
      </c>
      <c r="I3" s="42">
        <v>858000</v>
      </c>
      <c r="J3" s="42">
        <v>30000</v>
      </c>
      <c r="K3" s="42">
        <f>F3+I3+J3</f>
        <v>15186960</v>
      </c>
      <c r="L3" s="59">
        <f>K3/C3</f>
        <v>25481.476510067114</v>
      </c>
    </row>
    <row r="4" spans="1:12" ht="16.5" x14ac:dyDescent="0.25">
      <c r="A4" s="41">
        <v>502</v>
      </c>
      <c r="B4" s="42">
        <f t="shared" ref="B4:B9" si="0">C4/10.764</f>
        <v>95.782237086584914</v>
      </c>
      <c r="C4" s="41">
        <v>1031</v>
      </c>
      <c r="D4" s="41"/>
      <c r="E4" s="41">
        <f t="shared" ref="E4:E9" si="1">D4*10.764</f>
        <v>0</v>
      </c>
      <c r="F4" s="42">
        <v>22620000</v>
      </c>
      <c r="G4" s="42">
        <f t="shared" ref="G4:G17" si="2">F4/C4</f>
        <v>21939.864209505333</v>
      </c>
      <c r="H4" s="42" t="e">
        <f t="shared" ref="H4:H18" si="3">F4/E4</f>
        <v>#DIV/0!</v>
      </c>
      <c r="I4" s="42">
        <v>1131000</v>
      </c>
      <c r="J4" s="42">
        <v>30000</v>
      </c>
      <c r="K4" s="42">
        <f t="shared" ref="K4:K17" si="4">F4+I4+J4</f>
        <v>23781000</v>
      </c>
      <c r="L4" s="59">
        <f t="shared" ref="L4:L10" si="5">K4/C4</f>
        <v>23065.955383123182</v>
      </c>
    </row>
    <row r="5" spans="1:12" ht="16.5" x14ac:dyDescent="0.25">
      <c r="A5" s="41">
        <v>602</v>
      </c>
      <c r="B5" s="42">
        <f t="shared" si="0"/>
        <v>40.876997398736535</v>
      </c>
      <c r="C5" s="41">
        <v>440</v>
      </c>
      <c r="D5" s="41"/>
      <c r="E5" s="41">
        <f t="shared" si="1"/>
        <v>0</v>
      </c>
      <c r="F5" s="42">
        <v>11100000</v>
      </c>
      <c r="G5" s="76">
        <f t="shared" si="2"/>
        <v>25227.272727272728</v>
      </c>
      <c r="H5" s="42" t="e">
        <f t="shared" si="3"/>
        <v>#DIV/0!</v>
      </c>
      <c r="I5" s="42"/>
      <c r="J5" s="42">
        <v>30000</v>
      </c>
      <c r="K5" s="42">
        <f t="shared" si="4"/>
        <v>11130000</v>
      </c>
      <c r="L5" s="59">
        <f t="shared" si="5"/>
        <v>25295.454545454544</v>
      </c>
    </row>
    <row r="6" spans="1:12" ht="16.5" x14ac:dyDescent="0.25">
      <c r="A6" s="41">
        <v>2007</v>
      </c>
      <c r="B6" s="42">
        <f t="shared" si="0"/>
        <v>109.62467484206616</v>
      </c>
      <c r="C6" s="41">
        <v>1180</v>
      </c>
      <c r="D6" s="41"/>
      <c r="E6" s="41">
        <f t="shared" si="1"/>
        <v>0</v>
      </c>
      <c r="F6" s="42">
        <v>30739000</v>
      </c>
      <c r="G6" s="42">
        <f t="shared" si="2"/>
        <v>26050</v>
      </c>
      <c r="H6" s="42" t="e">
        <f t="shared" si="3"/>
        <v>#DIV/0!</v>
      </c>
      <c r="I6" s="42"/>
      <c r="J6" s="42">
        <v>30000</v>
      </c>
      <c r="K6" s="42">
        <f t="shared" si="4"/>
        <v>30769000</v>
      </c>
      <c r="L6" s="59">
        <f t="shared" si="5"/>
        <v>26075.423728813559</v>
      </c>
    </row>
    <row r="7" spans="1:12" ht="16.5" x14ac:dyDescent="0.25">
      <c r="A7" s="41">
        <v>1102</v>
      </c>
      <c r="B7" s="42">
        <f t="shared" si="0"/>
        <v>63.266443701226315</v>
      </c>
      <c r="C7" s="41">
        <v>681</v>
      </c>
      <c r="D7" s="41">
        <f>B7*1.1</f>
        <v>69.593088071348959</v>
      </c>
      <c r="E7" s="41">
        <f t="shared" si="1"/>
        <v>749.10000000000014</v>
      </c>
      <c r="F7" s="42">
        <v>17967905</v>
      </c>
      <c r="G7" s="42">
        <f t="shared" si="2"/>
        <v>26384.588839941262</v>
      </c>
      <c r="H7" s="42">
        <f t="shared" si="3"/>
        <v>23985.989854492054</v>
      </c>
      <c r="I7" s="42"/>
      <c r="J7" s="42">
        <v>30000</v>
      </c>
      <c r="K7" s="42">
        <f t="shared" si="4"/>
        <v>17997905</v>
      </c>
      <c r="L7" s="59">
        <f t="shared" si="5"/>
        <v>26428.641703377387</v>
      </c>
    </row>
    <row r="8" spans="1:12" ht="16.5" x14ac:dyDescent="0.25">
      <c r="A8" s="41">
        <v>2901</v>
      </c>
      <c r="B8" s="42">
        <f t="shared" si="0"/>
        <v>76.179858788554441</v>
      </c>
      <c r="C8" s="41">
        <v>820</v>
      </c>
      <c r="D8" s="41"/>
      <c r="E8" s="41">
        <f t="shared" si="1"/>
        <v>0</v>
      </c>
      <c r="F8" s="42">
        <v>21000000</v>
      </c>
      <c r="G8" s="42">
        <f t="shared" si="2"/>
        <v>25609.756097560974</v>
      </c>
      <c r="H8" s="42" t="e">
        <f t="shared" si="3"/>
        <v>#DIV/0!</v>
      </c>
      <c r="I8" s="42"/>
      <c r="J8" s="42">
        <v>30000</v>
      </c>
      <c r="K8" s="42">
        <f>F8+I8+J8</f>
        <v>21030000</v>
      </c>
      <c r="L8" s="59">
        <f t="shared" si="5"/>
        <v>25646.341463414636</v>
      </c>
    </row>
    <row r="9" spans="1:12" ht="16.5" x14ac:dyDescent="0.25">
      <c r="A9" s="41" t="s">
        <v>33</v>
      </c>
      <c r="B9" s="42">
        <f t="shared" si="0"/>
        <v>66.889632107023417</v>
      </c>
      <c r="C9" s="41">
        <f>677+43</f>
        <v>720</v>
      </c>
      <c r="D9" s="41"/>
      <c r="E9" s="41">
        <f t="shared" si="1"/>
        <v>0</v>
      </c>
      <c r="F9" s="42">
        <v>19496000</v>
      </c>
      <c r="G9" s="42">
        <f t="shared" si="2"/>
        <v>27077.777777777777</v>
      </c>
      <c r="H9" s="42" t="e">
        <f t="shared" si="3"/>
        <v>#DIV/0!</v>
      </c>
      <c r="I9" s="42"/>
      <c r="J9" s="42">
        <v>30000</v>
      </c>
      <c r="K9" s="42">
        <f t="shared" si="4"/>
        <v>19526000</v>
      </c>
      <c r="L9" s="59">
        <f t="shared" si="5"/>
        <v>27119.444444444445</v>
      </c>
    </row>
    <row r="10" spans="1:12" ht="16.5" x14ac:dyDescent="0.25">
      <c r="A10" s="41"/>
      <c r="B10" s="42">
        <f t="shared" ref="B10" si="6">C10/10.764</f>
        <v>0</v>
      </c>
      <c r="C10" s="41"/>
      <c r="D10" s="41"/>
      <c r="E10" s="41"/>
      <c r="F10" s="44"/>
      <c r="G10" s="42" t="e">
        <f t="shared" si="2"/>
        <v>#DIV/0!</v>
      </c>
      <c r="H10" s="42" t="e">
        <f t="shared" si="3"/>
        <v>#DIV/0!</v>
      </c>
      <c r="I10" s="44"/>
      <c r="J10" s="42">
        <v>30000</v>
      </c>
      <c r="K10" s="44">
        <f t="shared" si="4"/>
        <v>30000</v>
      </c>
      <c r="L10" s="61" t="e">
        <f t="shared" si="5"/>
        <v>#DIV/0!</v>
      </c>
    </row>
    <row r="11" spans="1:12" ht="16.5" x14ac:dyDescent="0.25">
      <c r="A11" s="41"/>
      <c r="B11" s="42"/>
      <c r="C11" s="41"/>
      <c r="D11" s="41"/>
      <c r="E11" s="41"/>
      <c r="F11" s="44"/>
      <c r="G11" s="42" t="e">
        <f t="shared" si="2"/>
        <v>#DIV/0!</v>
      </c>
      <c r="H11" s="42" t="e">
        <f t="shared" si="3"/>
        <v>#DIV/0!</v>
      </c>
      <c r="I11" s="44"/>
      <c r="J11" s="42">
        <v>30000</v>
      </c>
      <c r="K11" s="44">
        <f t="shared" si="4"/>
        <v>30000</v>
      </c>
      <c r="L11" s="61"/>
    </row>
    <row r="12" spans="1:12" ht="16.5" x14ac:dyDescent="0.25">
      <c r="A12" s="41"/>
      <c r="B12" s="42"/>
      <c r="C12" s="41">
        <f t="shared" ref="C12:C16" si="7">B12*10.764</f>
        <v>0</v>
      </c>
      <c r="D12" s="41"/>
      <c r="E12" s="41"/>
      <c r="F12" s="44"/>
      <c r="G12" s="42" t="e">
        <f t="shared" si="2"/>
        <v>#DIV/0!</v>
      </c>
      <c r="H12" s="42" t="e">
        <f t="shared" si="3"/>
        <v>#DIV/0!</v>
      </c>
      <c r="I12" s="44"/>
      <c r="J12" s="42">
        <v>30000</v>
      </c>
      <c r="K12" s="44">
        <f t="shared" si="4"/>
        <v>30000</v>
      </c>
      <c r="L12" s="61"/>
    </row>
    <row r="13" spans="1:12" ht="16.5" x14ac:dyDescent="0.25">
      <c r="A13" s="57"/>
      <c r="B13" s="58"/>
      <c r="C13" s="57">
        <f t="shared" si="7"/>
        <v>0</v>
      </c>
      <c r="D13" s="57"/>
      <c r="E13" s="57"/>
      <c r="F13" s="60"/>
      <c r="G13" s="58" t="e">
        <f t="shared" si="2"/>
        <v>#DIV/0!</v>
      </c>
      <c r="H13" s="58" t="e">
        <f t="shared" si="3"/>
        <v>#DIV/0!</v>
      </c>
      <c r="I13" s="60"/>
      <c r="J13" s="60"/>
      <c r="K13" s="60">
        <f t="shared" si="4"/>
        <v>0</v>
      </c>
      <c r="L13" s="61"/>
    </row>
    <row r="14" spans="1:12" ht="16.5" x14ac:dyDescent="0.25">
      <c r="A14" s="41"/>
      <c r="B14" s="42"/>
      <c r="C14" s="41">
        <f t="shared" si="7"/>
        <v>0</v>
      </c>
      <c r="D14" s="41"/>
      <c r="E14" s="41"/>
      <c r="F14" s="42"/>
      <c r="G14" s="42" t="e">
        <f t="shared" si="2"/>
        <v>#DIV/0!</v>
      </c>
      <c r="H14" s="42" t="e">
        <f t="shared" si="3"/>
        <v>#DIV/0!</v>
      </c>
      <c r="I14" s="42"/>
      <c r="J14" s="42"/>
      <c r="K14" s="42">
        <f t="shared" si="4"/>
        <v>0</v>
      </c>
      <c r="L14" s="43"/>
    </row>
    <row r="15" spans="1:12" ht="16.5" x14ac:dyDescent="0.25">
      <c r="A15" s="41"/>
      <c r="B15" s="42"/>
      <c r="C15" s="41">
        <f t="shared" si="7"/>
        <v>0</v>
      </c>
      <c r="D15" s="41"/>
      <c r="E15" s="41"/>
      <c r="F15" s="42"/>
      <c r="G15" s="42" t="e">
        <f t="shared" si="2"/>
        <v>#DIV/0!</v>
      </c>
      <c r="H15" s="42" t="e">
        <f t="shared" si="3"/>
        <v>#DIV/0!</v>
      </c>
      <c r="I15" s="42"/>
      <c r="J15" s="42"/>
      <c r="K15" s="42">
        <f t="shared" si="4"/>
        <v>0</v>
      </c>
      <c r="L15" s="43"/>
    </row>
    <row r="16" spans="1:12" ht="16.5" x14ac:dyDescent="0.25">
      <c r="A16" s="41"/>
      <c r="B16" s="42"/>
      <c r="C16" s="41">
        <f t="shared" si="7"/>
        <v>0</v>
      </c>
      <c r="D16" s="41"/>
      <c r="E16" s="41"/>
      <c r="F16" s="42"/>
      <c r="G16" s="42" t="e">
        <f t="shared" si="2"/>
        <v>#DIV/0!</v>
      </c>
      <c r="H16" s="42" t="e">
        <f t="shared" si="3"/>
        <v>#DIV/0!</v>
      </c>
      <c r="I16" s="42"/>
      <c r="J16" s="42"/>
      <c r="K16" s="42">
        <f t="shared" si="4"/>
        <v>0</v>
      </c>
      <c r="L16" s="43"/>
    </row>
    <row r="17" spans="1:12" ht="16.5" x14ac:dyDescent="0.25">
      <c r="A17" s="45"/>
      <c r="B17" s="42">
        <f>C17/10.764</f>
        <v>0</v>
      </c>
      <c r="C17" s="41">
        <f>E17/1.1</f>
        <v>0</v>
      </c>
      <c r="D17" s="41"/>
      <c r="E17" s="41"/>
      <c r="F17" s="42"/>
      <c r="G17" s="42" t="e">
        <f t="shared" si="2"/>
        <v>#DIV/0!</v>
      </c>
      <c r="H17" s="42" t="e">
        <f t="shared" si="3"/>
        <v>#DIV/0!</v>
      </c>
      <c r="I17" s="42"/>
      <c r="J17" s="42"/>
      <c r="K17" s="42">
        <f t="shared" si="4"/>
        <v>0</v>
      </c>
      <c r="L17" s="43"/>
    </row>
    <row r="18" spans="1:12" ht="16.5" x14ac:dyDescent="0.25">
      <c r="A18" s="45"/>
      <c r="B18" s="42"/>
      <c r="C18" s="46"/>
      <c r="D18" s="46"/>
      <c r="E18" s="46"/>
      <c r="F18" s="42"/>
      <c r="G18" s="41"/>
      <c r="H18" s="42" t="e">
        <f t="shared" si="3"/>
        <v>#DIV/0!</v>
      </c>
      <c r="I18" s="42"/>
      <c r="J18" s="42"/>
      <c r="K18" s="42"/>
      <c r="L18" s="43"/>
    </row>
    <row r="19" spans="1:12" ht="17.25" thickBot="1" x14ac:dyDescent="0.3">
      <c r="A19" s="47"/>
      <c r="B19" s="48"/>
      <c r="C19" s="49"/>
      <c r="D19" s="49"/>
      <c r="E19" s="49"/>
      <c r="F19" s="48"/>
      <c r="G19" s="50"/>
      <c r="H19" s="50"/>
      <c r="I19" s="48"/>
      <c r="J19" s="48"/>
      <c r="K19" s="48"/>
      <c r="L19" s="51"/>
    </row>
    <row r="20" spans="1:12" ht="17.25" thickBot="1" x14ac:dyDescent="0.35">
      <c r="A20" s="52"/>
      <c r="B20" s="52"/>
      <c r="C20" s="52"/>
      <c r="D20" s="52"/>
      <c r="E20" s="52"/>
      <c r="F20" s="52"/>
      <c r="G20" s="53" t="e">
        <f>AVERAGE(G3:G19)</f>
        <v>#DIV/0!</v>
      </c>
      <c r="H20" s="54"/>
      <c r="I20" s="78" t="s">
        <v>27</v>
      </c>
      <c r="J20" s="78"/>
      <c r="K20" s="78"/>
      <c r="L20" s="55" t="e">
        <f>AVERAGE(L3:L19)</f>
        <v>#DIV/0!</v>
      </c>
    </row>
    <row r="71" spans="2:2" x14ac:dyDescent="0.25">
      <c r="B71">
        <v>192200</v>
      </c>
    </row>
    <row r="72" spans="2:2" x14ac:dyDescent="0.25">
      <c r="B72">
        <f>B71/10.764</f>
        <v>17855.815681902641</v>
      </c>
    </row>
  </sheetData>
  <mergeCells count="1">
    <mergeCell ref="I20:K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68E8-2015-43EE-B7BD-F4B68CCD377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jaydeep</vt:lpstr>
      <vt:lpstr>jaydeep (Sale)</vt:lpstr>
      <vt:lpstr>jaydeep (Rehab)</vt:lpstr>
      <vt:lpstr>Total</vt:lpstr>
      <vt:lpstr>Rera</vt:lpstr>
      <vt:lpstr>Typical Floor</vt:lpstr>
      <vt:lpstr>IGR</vt:lpstr>
      <vt:lpstr>RR</vt:lpstr>
      <vt:lpstr>Rates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2025-02-22T08:39:53Z</dcterms:modified>
</cp:coreProperties>
</file>