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Valuation Work\LIE Folder\Sheetal Regalia\6th LIE Report\"/>
    </mc:Choice>
  </mc:AlternateContent>
  <xr:revisionPtr revIDLastSave="0" documentId="13_ncr:1_{A899F557-C318-428F-AA20-807DF7B95548}" xr6:coauthVersionLast="47" xr6:coauthVersionMax="47" xr10:uidLastSave="{00000000-0000-0000-0000-000000000000}"/>
  <bookViews>
    <workbookView xWindow="3120" yWindow="15" windowWidth="14025" windowHeight="15465" xr2:uid="{00000000-000D-0000-FFFF-FFFF00000000}"/>
  </bookViews>
  <sheets>
    <sheet name="Final Summary" sheetId="8" r:id="rId1"/>
    <sheet name="Summary Sheet" sheetId="25" r:id="rId2"/>
    <sheet name="Bills Details" sheetId="28" r:id="rId3"/>
    <sheet name="Land, Stamp Duty and rent cost" sheetId="26" r:id="rId4"/>
    <sheet name="Construction Area sale building" sheetId="24" r:id="rId5"/>
    <sheet name="Sheet3" sheetId="31" r:id="rId6"/>
    <sheet name="Sheet1" sheetId="29" r:id="rId7"/>
    <sheet name="Sheet2" sheetId="3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fco2" localSheetId="4" hidden="1">{#N/A,#N/A,FALSE,"gc (2)"}</definedName>
    <definedName name="___fco2" localSheetId="3" hidden="1">{#N/A,#N/A,FALSE,"gc (2)"}</definedName>
    <definedName name="___fco2" localSheetId="1" hidden="1">{#N/A,#N/A,FALSE,"gc (2)"}</definedName>
    <definedName name="___fco2" hidden="1">{#N/A,#N/A,FALSE,"gc (2)"}</definedName>
    <definedName name="___key1" localSheetId="4" hidden="1">#REF!</definedName>
    <definedName name="___key1" localSheetId="3" hidden="1">#REF!</definedName>
    <definedName name="___key1" hidden="1">[1]sheet6!#REF!</definedName>
    <definedName name="___key2" localSheetId="4" hidden="1">#REF!</definedName>
    <definedName name="___key2" localSheetId="3" hidden="1">#REF!</definedName>
    <definedName name="___key2" localSheetId="1" hidden="1">#REF!</definedName>
    <definedName name="___key2" hidden="1">#REF!</definedName>
    <definedName name="_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ram1" localSheetId="4" hidden="1">{#N/A,#N/A,FALSE,"gc (2)"}</definedName>
    <definedName name="___ram1" localSheetId="3" hidden="1">{#N/A,#N/A,FALSE,"gc (2)"}</definedName>
    <definedName name="___ram1" localSheetId="1" hidden="1">{#N/A,#N/A,FALSE,"gc (2)"}</definedName>
    <definedName name="___ram1" hidden="1">{#N/A,#N/A,FALSE,"gc (2)"}</definedName>
    <definedName name="___sti02" localSheetId="4" hidden="1">{#N/A,#N/A,FALSE,"gc (2)"}</definedName>
    <definedName name="___sti02" localSheetId="3" hidden="1">{#N/A,#N/A,FALSE,"gc (2)"}</definedName>
    <definedName name="___sti02" localSheetId="1" hidden="1">{#N/A,#N/A,FALSE,"gc (2)"}</definedName>
    <definedName name="___sti02" hidden="1">{#N/A,#N/A,FALSE,"gc (2)"}</definedName>
    <definedName name="_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4" hidden="1">{#N/A,#N/A,TRUE,"Financials";#N/A,#N/A,TRUE,"Operating Statistics";#N/A,#N/A,TRUE,"Capex &amp; Depreciation";#N/A,#N/A,TRUE,"Debt"}</definedName>
    <definedName name="___ta1" localSheetId="3" hidden="1">{#N/A,#N/A,TRUE,"Financials";#N/A,#N/A,TRUE,"Operating Statistics";#N/A,#N/A,TRUE,"Capex &amp; Depreciation";#N/A,#N/A,TRUE,"Debt"}</definedName>
    <definedName name="___ta1" localSheetId="1" hidden="1">{#N/A,#N/A,TRUE,"Financials";#N/A,#N/A,TRUE,"Operating Statistics";#N/A,#N/A,TRUE,"Capex &amp; Depreciation";#N/A,#N/A,TRUE,"Debt"}</definedName>
    <definedName name="___ta1" hidden="1">{#N/A,#N/A,TRUE,"Financials";#N/A,#N/A,TRUE,"Operating Statistics";#N/A,#N/A,TRUE,"Capex &amp; Depreciation";#N/A,#N/A,TRUE,"Debt"}</definedName>
    <definedName name="___tb1" localSheetId="4" hidden="1">{#N/A,#N/A,FALSE,"One Pager";#N/A,#N/A,FALSE,"Technical"}</definedName>
    <definedName name="___tb1" localSheetId="3" hidden="1">{#N/A,#N/A,FALSE,"One Pager";#N/A,#N/A,FALSE,"Technical"}</definedName>
    <definedName name="___tb1" localSheetId="1" hidden="1">{#N/A,#N/A,FALSE,"One Pager";#N/A,#N/A,FALSE,"Technical"}</definedName>
    <definedName name="___tb1" hidden="1">{#N/A,#N/A,FALSE,"One Pager";#N/A,#N/A,FALSE,"Technical"}</definedName>
    <definedName name="___xlfn.BAHTTEXT" hidden="1">#NAME?</definedName>
    <definedName name="__123Graph_AIncome" hidden="1">#REF!</definedName>
    <definedName name="__123Graph_ASummary" localSheetId="4" hidden="1">#REF!</definedName>
    <definedName name="__123Graph_ASummary" localSheetId="3" hidden="1">#REF!</definedName>
    <definedName name="__123Graph_ASummary" localSheetId="1" hidden="1">#REF!</definedName>
    <definedName name="__123Graph_ASummary" hidden="1">#REF!</definedName>
    <definedName name="__123Graph_B" localSheetId="4" hidden="1">#REF!</definedName>
    <definedName name="__123Graph_B" localSheetId="3" hidden="1">#REF!</definedName>
    <definedName name="__123Graph_B" localSheetId="1" hidden="1">#REF!</definedName>
    <definedName name="__123Graph_B" hidden="1">#REF!</definedName>
    <definedName name="__123Graph_BIncome" localSheetId="4" hidden="1">#REF!</definedName>
    <definedName name="__123Graph_BIncome" localSheetId="1" hidden="1">#REF!</definedName>
    <definedName name="__123Graph_BIncome" hidden="1">#REF!</definedName>
    <definedName name="__123Graph_BSummary" localSheetId="4" hidden="1">#REF!</definedName>
    <definedName name="__123Graph_BSummary" localSheetId="1" hidden="1">#REF!</definedName>
    <definedName name="__123Graph_BSummary" hidden="1">#REF!</definedName>
    <definedName name="__123Graph_D" localSheetId="4" hidden="1">#REF!</definedName>
    <definedName name="__123Graph_D" localSheetId="1" hidden="1">#REF!</definedName>
    <definedName name="__123Graph_D" hidden="1">#REF!</definedName>
    <definedName name="__123Graph_F" localSheetId="4" hidden="1">#REF!</definedName>
    <definedName name="__123Graph_F" localSheetId="1" hidden="1">#REF!</definedName>
    <definedName name="__123Graph_F" hidden="1">#REF!</definedName>
    <definedName name="__123Graph_X" localSheetId="4" hidden="1">#REF!</definedName>
    <definedName name="__123Graph_X" localSheetId="1" hidden="1">#REF!</definedName>
    <definedName name="__123Graph_X" hidden="1">#REF!</definedName>
    <definedName name="__123Graph_XIncome" localSheetId="4" hidden="1">#REF!</definedName>
    <definedName name="__123Graph_XIncome" localSheetId="1" hidden="1">#REF!</definedName>
    <definedName name="__123Graph_XIncome" hidden="1">#REF!</definedName>
    <definedName name="__FDS_HYPERLINK_TOGGLE_STATE__" hidden="1">"ON"</definedName>
    <definedName name="__IntlFixup" hidden="1">TRUE</definedName>
    <definedName name="__IntlFixupTable" hidden="1">#REF!</definedName>
    <definedName name="__key1" localSheetId="4" hidden="1">#REF!</definedName>
    <definedName name="__key1" localSheetId="3" hidden="1">#REF!</definedName>
    <definedName name="__key1" localSheetId="1" hidden="1">[1]sheet6!#REF!</definedName>
    <definedName name="__key1" hidden="1">[1]sheet6!#REF!</definedName>
    <definedName name="__key2" localSheetId="4" hidden="1">#REF!</definedName>
    <definedName name="__key2" localSheetId="3" hidden="1">#REF!</definedName>
    <definedName name="__key2" localSheetId="1" hidden="1">#REF!</definedName>
    <definedName name="__key2" hidden="1">#REF!</definedName>
    <definedName name="_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4" hidden="1">{#N/A,#N/A,TRUE,"Financials";#N/A,#N/A,TRUE,"Operating Statistics";#N/A,#N/A,TRUE,"Capex &amp; Depreciation";#N/A,#N/A,TRUE,"Debt"}</definedName>
    <definedName name="__ta1" localSheetId="3" hidden="1">{#N/A,#N/A,TRUE,"Financials";#N/A,#N/A,TRUE,"Operating Statistics";#N/A,#N/A,TRUE,"Capex &amp; Depreciation";#N/A,#N/A,TRUE,"Debt"}</definedName>
    <definedName name="__ta1" localSheetId="1" hidden="1">{#N/A,#N/A,TRUE,"Financials";#N/A,#N/A,TRUE,"Operating Statistics";#N/A,#N/A,TRUE,"Capex &amp; Depreciation";#N/A,#N/A,TRUE,"Debt"}</definedName>
    <definedName name="__ta1" hidden="1">{#N/A,#N/A,TRUE,"Financials";#N/A,#N/A,TRUE,"Operating Statistics";#N/A,#N/A,TRUE,"Capex &amp; Depreciation";#N/A,#N/A,TRUE,"Debt"}</definedName>
    <definedName name="__tb1" localSheetId="4" hidden="1">{#N/A,#N/A,FALSE,"One Pager";#N/A,#N/A,FALSE,"Technical"}</definedName>
    <definedName name="__tb1" localSheetId="3" hidden="1">{#N/A,#N/A,FALSE,"One Pager";#N/A,#N/A,FALSE,"Technical"}</definedName>
    <definedName name="__tb1" localSheetId="1" hidden="1">{#N/A,#N/A,FALSE,"One Pager";#N/A,#N/A,FALSE,"Technical"}</definedName>
    <definedName name="__tb1" hidden="1">{#N/A,#N/A,FALSE,"One Pager";#N/A,#N/A,FALSE,"Technical"}</definedName>
    <definedName name="__xlfn.BAHTTEXT" hidden="1">#NAME?</definedName>
    <definedName name="_1__123Graph_AAdmin_Expenses" hidden="1">#REF!</definedName>
    <definedName name="_2__123Graph_AChart_1AJ" localSheetId="4" hidden="1">#REF!</definedName>
    <definedName name="_2__123Graph_AChart_1AJ" localSheetId="3" hidden="1">#REF!</definedName>
    <definedName name="_2__123Graph_AChart_1AJ" localSheetId="1" hidden="1">#REF!</definedName>
    <definedName name="_2__123Graph_AChart_1AJ" hidden="1">#REF!</definedName>
    <definedName name="_2__123Graph_AService_Expense" localSheetId="4" hidden="1">#REF!</definedName>
    <definedName name="_2__123Graph_AService_Expense" localSheetId="3" hidden="1">#REF!</definedName>
    <definedName name="_2__123Graph_AService_Expense" localSheetId="1" hidden="1">#REF!</definedName>
    <definedName name="_2__123Graph_AService_Expense" hidden="1">#REF!</definedName>
    <definedName name="_3__123Graph_AChart_1Q" localSheetId="4" hidden="1">#REF!</definedName>
    <definedName name="_3__123Graph_AChart_1Q" localSheetId="1" hidden="1">#REF!</definedName>
    <definedName name="_3__123Graph_AChart_1Q" hidden="1">#REF!</definedName>
    <definedName name="_3__123Graph_BAdmin_Expenses" localSheetId="4" hidden="1">#REF!</definedName>
    <definedName name="_3__123Graph_BAdmin_Expenses" localSheetId="1" hidden="1">#REF!</definedName>
    <definedName name="_3__123Graph_BAdmin_Expenses" hidden="1">#REF!</definedName>
    <definedName name="_4__123Graph_BChart_1Q" localSheetId="4" hidden="1">#REF!</definedName>
    <definedName name="_4__123Graph_BChart_1Q" localSheetId="1" hidden="1">#REF!</definedName>
    <definedName name="_4__123Graph_BChart_1Q" hidden="1">#REF!</definedName>
    <definedName name="_4__123Graph_BService_Expense" localSheetId="4" hidden="1">#REF!</definedName>
    <definedName name="_4__123Graph_BService_Expense" localSheetId="1" hidden="1">#REF!</definedName>
    <definedName name="_4__123Graph_BService_Expense" hidden="1">#REF!</definedName>
    <definedName name="_5__123Graph_XAdmin_Expenses" localSheetId="4" hidden="1">#REF!</definedName>
    <definedName name="_5__123Graph_XAdmin_Expenses" localSheetId="1" hidden="1">#REF!</definedName>
    <definedName name="_5__123Graph_XAdmin_Expenses" hidden="1">#REF!</definedName>
    <definedName name="_6__123Graph_XService_Expense" localSheetId="4" hidden="1">#REF!</definedName>
    <definedName name="_6__123Graph_XService_Expense" localSheetId="1" hidden="1">#REF!</definedName>
    <definedName name="_6__123Graph_XService_Expense" hidden="1">#REF!</definedName>
    <definedName name="_a1" localSheetId="4" hidden="1">{"Assump",#N/A,TRUE,"Proforma";"first",#N/A,TRUE,"Proforma";"second",#N/A,TRUE,"Proforma";"lease1",#N/A,TRUE,"Proforma";"lease2",#N/A,TRUE,"Proforma"}</definedName>
    <definedName name="_a1" localSheetId="3" hidden="1">{"Assump",#N/A,TRUE,"Proforma";"first",#N/A,TRUE,"Proforma";"second",#N/A,TRUE,"Proforma";"lease1",#N/A,TRUE,"Proforma";"lease2",#N/A,TRUE,"Proforma"}</definedName>
    <definedName name="_a1" localSheetId="1" hidden="1">{"Assump",#N/A,TRUE,"Proforma";"first",#N/A,TRUE,"Proforma";"second",#N/A,TRUE,"Proforma";"lease1",#N/A,TRUE,"Proforma";"lease2",#N/A,TRUE,"Proforma"}</definedName>
    <definedName name="_a1" hidden="1">{"Assump",#N/A,TRUE,"Proforma";"first",#N/A,TRUE,"Proforma";"second",#N/A,TRUE,"Proforma";"lease1",#N/A,TRUE,"Proforma";"lease2",#N/A,TRUE,"Proforma"}</definedName>
    <definedName name="_Dist_Values" localSheetId="4" hidden="1">#REF!</definedName>
    <definedName name="_Dist_Values" localSheetId="3" hidden="1">#REF!</definedName>
    <definedName name="_Dist_Values" localSheetId="1" hidden="1">'[2]MN T.B.'!#REF!</definedName>
    <definedName name="_Dist_Values" hidden="1">'[2]MN T.B.'!#REF!</definedName>
    <definedName name="_e4" localSheetId="4" hidden="1">{"new",#N/A,FALSE,"D";"PROFORMA",#N/A,FALSE,"A";"partial 1",#N/A,FALSE,"B";"partial 2",#N/A,FALSE,"B";"partial 3",#N/A,FALSE,"B";"SMALL CF 1",#N/A,FALSE,"C"}</definedName>
    <definedName name="_e4" localSheetId="3" hidden="1">{"new",#N/A,FALSE,"D";"PROFORMA",#N/A,FALSE,"A";"partial 1",#N/A,FALSE,"B";"partial 2",#N/A,FALSE,"B";"partial 3",#N/A,FALSE,"B";"SMALL CF 1",#N/A,FALSE,"C"}</definedName>
    <definedName name="_e4" localSheetId="1" hidden="1">{"new",#N/A,FALSE,"D";"PROFORMA",#N/A,FALSE,"A";"partial 1",#N/A,FALSE,"B";"partial 2",#N/A,FALSE,"B";"partial 3",#N/A,FALSE,"B";"SMALL CF 1",#N/A,FALSE,"C"}</definedName>
    <definedName name="_e4" hidden="1">{"new",#N/A,FALSE,"D";"PROFORMA",#N/A,FALSE,"A";"partial 1",#N/A,FALSE,"B";"partial 2",#N/A,FALSE,"B";"partial 3",#N/A,FALSE,"B";"SMALL CF 1",#N/A,FALSE,"C"}</definedName>
    <definedName name="_fco2" localSheetId="4" hidden="1">{#N/A,#N/A,FALSE,"gc (2)"}</definedName>
    <definedName name="_fco2" localSheetId="3" hidden="1">{#N/A,#N/A,FALSE,"gc (2)"}</definedName>
    <definedName name="_fco2" localSheetId="1" hidden="1">{#N/A,#N/A,FALSE,"gc (2)"}</definedName>
    <definedName name="_fco2" hidden="1">{#N/A,#N/A,FALSE,"gc (2)"}</definedName>
    <definedName name="_Fill" hidden="1">#REF!</definedName>
    <definedName name="_Key1" localSheetId="4" hidden="1">#REF!</definedName>
    <definedName name="_Key1" localSheetId="3" hidden="1">#REF!</definedName>
    <definedName name="_Key1" localSheetId="1" hidden="1">'[3]H-INPUT'!#REF!</definedName>
    <definedName name="_Key1" hidden="1">'[3]H-INPUT'!#REF!</definedName>
    <definedName name="_Key2" localSheetId="4" hidden="1">#REF!</definedName>
    <definedName name="_Key2" localSheetId="3" hidden="1">#REF!</definedName>
    <definedName name="_Key2" localSheetId="1" hidden="1">[4]CHECK!#REF!</definedName>
    <definedName name="_Key2" hidden="1">[4]CHECK!#REF!</definedName>
    <definedName name="_MR10"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Order1" hidden="1">255</definedName>
    <definedName name="_Order2" hidden="1">255</definedName>
    <definedName name="_Parse_Out" hidden="1">#REF!</definedName>
    <definedName name="_ram1" localSheetId="4" hidden="1">{#N/A,#N/A,FALSE,"gc (2)"}</definedName>
    <definedName name="_ram1" localSheetId="3" hidden="1">{#N/A,#N/A,FALSE,"gc (2)"}</definedName>
    <definedName name="_ram1" localSheetId="1" hidden="1">{#N/A,#N/A,FALSE,"gc (2)"}</definedName>
    <definedName name="_ram1" hidden="1">{#N/A,#N/A,FALSE,"gc (2)"}</definedName>
    <definedName name="_Sort" hidden="1">#REF!</definedName>
    <definedName name="_sti02" localSheetId="4" hidden="1">{#N/A,#N/A,FALSE,"gc (2)"}</definedName>
    <definedName name="_sti02" localSheetId="3" hidden="1">{#N/A,#N/A,FALSE,"gc (2)"}</definedName>
    <definedName name="_sti02" localSheetId="1" hidden="1">{#N/A,#N/A,FALSE,"gc (2)"}</definedName>
    <definedName name="_sti02" hidden="1">{#N/A,#N/A,FALSE,"gc (2)"}</definedName>
    <definedName name="_t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4" hidden="1">{#N/A,#N/A,TRUE,"Financials";#N/A,#N/A,TRUE,"Operating Statistics";#N/A,#N/A,TRUE,"Capex &amp; Depreciation";#N/A,#N/A,TRUE,"Debt"}</definedName>
    <definedName name="_ta1" localSheetId="3" hidden="1">{#N/A,#N/A,TRUE,"Financials";#N/A,#N/A,TRUE,"Operating Statistics";#N/A,#N/A,TRUE,"Capex &amp; Depreciation";#N/A,#N/A,TRUE,"Debt"}</definedName>
    <definedName name="_ta1" localSheetId="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localSheetId="4" hidden="1">#REF!</definedName>
    <definedName name="_Table1_Out" localSheetId="3" hidden="1">#REF!</definedName>
    <definedName name="_Table1_Out" localSheetId="1" hidden="1">#REF!</definedName>
    <definedName name="_Table1_Out" hidden="1">#REF!</definedName>
    <definedName name="_Table2_In1" localSheetId="4" hidden="1">#REF!</definedName>
    <definedName name="_Table2_In1" localSheetId="3" hidden="1">#REF!</definedName>
    <definedName name="_Table2_In1" localSheetId="1" hidden="1">#REF!</definedName>
    <definedName name="_Table2_In1" hidden="1">#REF!</definedName>
    <definedName name="_Table2_In2" localSheetId="4" hidden="1">#REF!</definedName>
    <definedName name="_Table2_In2" localSheetId="1" hidden="1">#REF!</definedName>
    <definedName name="_Table2_In2" hidden="1">#REF!</definedName>
    <definedName name="_Table2_Out" localSheetId="4" hidden="1">#REF!</definedName>
    <definedName name="_Table2_Out" localSheetId="3" hidden="1">#REF!</definedName>
    <definedName name="_Table2_Out" localSheetId="1" hidden="1">[5]HOTComps!#REF!</definedName>
    <definedName name="_Table2_Out" hidden="1">[5]HOTComps!#REF!</definedName>
    <definedName name="_tb1" localSheetId="4" hidden="1">{#N/A,#N/A,FALSE,"One Pager";#N/A,#N/A,FALSE,"Technical"}</definedName>
    <definedName name="_tb1" localSheetId="3" hidden="1">{#N/A,#N/A,FALSE,"One Pager";#N/A,#N/A,FALSE,"Technical"}</definedName>
    <definedName name="_tb1" localSheetId="1" hidden="1">{#N/A,#N/A,FALSE,"One Pager";#N/A,#N/A,FALSE,"Technical"}</definedName>
    <definedName name="_tb1" hidden="1">{#N/A,#N/A,FALSE,"One Pager";#N/A,#N/A,FALSE,"Technical"}</definedName>
    <definedName name="AA.Report.Files" hidden="1">#REF!</definedName>
    <definedName name="AA.Reports.Available" localSheetId="4" hidden="1">#REF!</definedName>
    <definedName name="AA.Reports.Available" localSheetId="3" hidden="1">#REF!</definedName>
    <definedName name="AA.Reports.Available" localSheetId="1" hidden="1">#REF!</definedName>
    <definedName name="AA.Reports.Available" hidden="1">#REF!</definedName>
    <definedName name="aa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4" hidden="1">{#N/A,#N/A,FALSE,"Sheet1";#N/A,#N/A,FALSE,"cost";#N/A,#N/A,FALSE,"prog";#N/A,#N/A,FALSE,"Nova-Area";#N/A,#N/A,FALSE,"BM-NOVA";#N/A,#N/A,FALSE,"Metropolis";#N/A,#N/A,FALSE,"BM-Metropolis";#N/A,#N/A,FALSE,"monthcf";#N/A,#N/A,FALSE,"Repayment Schedule"}</definedName>
    <definedName name="aaaa" localSheetId="3" hidden="1">{#N/A,#N/A,FALSE,"Sheet1";#N/A,#N/A,FALSE,"cost";#N/A,#N/A,FALSE,"prog";#N/A,#N/A,FALSE,"Nova-Area";#N/A,#N/A,FALSE,"BM-NOVA";#N/A,#N/A,FALSE,"Metropolis";#N/A,#N/A,FALSE,"BM-Metropolis";#N/A,#N/A,FALSE,"monthcf";#N/A,#N/A,FALSE,"Repayment Schedule"}</definedName>
    <definedName name="aaaa" localSheetId="1" hidden="1">{#N/A,#N/A,FALSE,"Sheet1";#N/A,#N/A,FALSE,"cost";#N/A,#N/A,FALSE,"prog";#N/A,#N/A,FALSE,"Nova-Area";#N/A,#N/A,FALSE,"BM-NOVA";#N/A,#N/A,FALSE,"Metropolis";#N/A,#N/A,FALSE,"BM-Metropolis";#N/A,#N/A,FALSE,"monthcf";#N/A,#N/A,FALSE,"Repayment Schedule"}</definedName>
    <definedName name="aaaa" hidden="1">{#N/A,#N/A,FALSE,"Sheet1";#N/A,#N/A,FALSE,"cost";#N/A,#N/A,FALSE,"prog";#N/A,#N/A,FALSE,"Nova-Area";#N/A,#N/A,FALSE,"BM-NOVA";#N/A,#N/A,FALSE,"Metropolis";#N/A,#N/A,FALSE,"BM-Metropolis";#N/A,#N/A,FALSE,"monthcf";#N/A,#N/A,FALSE,"Repayment Schedule"}</definedName>
    <definedName name="abababa"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ababa"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abc" localSheetId="4" hidden="1">{#N/A,#N/A,TRUE,"Financials";#N/A,#N/A,TRUE,"Operating Statistics";#N/A,#N/A,TRUE,"Capex &amp; Depreciation";#N/A,#N/A,TRUE,"Debt"}</definedName>
    <definedName name="abc" localSheetId="3" hidden="1">{#N/A,#N/A,TRUE,"Financials";#N/A,#N/A,TRUE,"Operating Statistics";#N/A,#N/A,TRUE,"Capex &amp; Depreciation";#N/A,#N/A,TRUE,"Debt"}</definedName>
    <definedName name="abc" localSheetId="1" hidden="1">{#N/A,#N/A,TRUE,"Financials";#N/A,#N/A,TRUE,"Operating Statistics";#N/A,#N/A,TRUE,"Capex &amp; Depreciation";#N/A,#N/A,TRUE,"Debt"}</definedName>
    <definedName name="abc" hidden="1">{#N/A,#N/A,TRUE,"Financials";#N/A,#N/A,TRUE,"Operating Statistics";#N/A,#N/A,TRUE,"Capex &amp; Depreciation";#N/A,#N/A,TRUE,"Debt"}</definedName>
    <definedName name="Ac" localSheetId="4" hidden="1">{#N/A,#N/A,FALSE,"One Pager";#N/A,#N/A,FALSE,"Technical"}</definedName>
    <definedName name="Ac" localSheetId="3" hidden="1">{#N/A,#N/A,FALSE,"One Pager";#N/A,#N/A,FALSE,"Technical"}</definedName>
    <definedName name="Ac" localSheetId="1" hidden="1">{#N/A,#N/A,FALSE,"One Pager";#N/A,#N/A,FALSE,"Technical"}</definedName>
    <definedName name="Ac" hidden="1">{#N/A,#N/A,FALSE,"One Pager";#N/A,#N/A,FALSE,"Technical"}</definedName>
    <definedName name="AccessDatabase" hidden="1">"C:\data\excel\temp.mdb"</definedName>
    <definedName name="adsf" localSheetId="4" hidden="1">{"sheet a",#N/A,FALSE,"A";"2 9 casflow",#N/A,FALSE,"B"}</definedName>
    <definedName name="adsf" localSheetId="3" hidden="1">{"sheet a",#N/A,FALSE,"A";"2 9 casflow",#N/A,FALSE,"B"}</definedName>
    <definedName name="adsf" localSheetId="1" hidden="1">{"sheet a",#N/A,FALSE,"A";"2 9 casflow",#N/A,FALSE,"B"}</definedName>
    <definedName name="adsf" hidden="1">{"sheet a",#N/A,FALSE,"A";"2 9 casflow",#N/A,FALSE,"B"}</definedName>
    <definedName name="anscount" hidden="1">1</definedName>
    <definedName name="AQWE" localSheetId="4" hidden="1">{#N/A,#N/A,FALSE,"mpph1";#N/A,#N/A,FALSE,"mpmseb";#N/A,#N/A,FALSE,"mpph2"}</definedName>
    <definedName name="AQWE" localSheetId="3" hidden="1">{#N/A,#N/A,FALSE,"mpph1";#N/A,#N/A,FALSE,"mpmseb";#N/A,#N/A,FALSE,"mpph2"}</definedName>
    <definedName name="AQWE" localSheetId="1" hidden="1">{#N/A,#N/A,FALSE,"mpph1";#N/A,#N/A,FALSE,"mpmseb";#N/A,#N/A,FALSE,"mpph2"}</definedName>
    <definedName name="AQWE" hidden="1">{#N/A,#N/A,FALSE,"mpph1";#N/A,#N/A,FALSE,"mpmseb";#N/A,#N/A,FALSE,"mpph2"}</definedName>
    <definedName name="asdfsdfsdf" localSheetId="4" hidden="1">{#N/A,#N/A,FALSE,"Expense Comparison"}</definedName>
    <definedName name="asdfsdfsdf" localSheetId="3" hidden="1">{#N/A,#N/A,FALSE,"Expense Comparison"}</definedName>
    <definedName name="asdfsdfsdf" localSheetId="1" hidden="1">{#N/A,#N/A,FALSE,"Expense Comparison"}</definedName>
    <definedName name="asdfsdfsdf" hidden="1">{#N/A,#N/A,FALSE,"Expense Comparison"}</definedName>
    <definedName name="assetfull_4">#REF!</definedName>
    <definedName name="assetfull_5" localSheetId="4">#REF!</definedName>
    <definedName name="assetfull_5" localSheetId="3">#REF!</definedName>
    <definedName name="assetfull_5" localSheetId="1">#REF!</definedName>
    <definedName name="assetfull_5">#REF!</definedName>
    <definedName name="assetfull_6" localSheetId="4">#REF!</definedName>
    <definedName name="assetfull_6" localSheetId="3">#REF!</definedName>
    <definedName name="assetfull_6" localSheetId="1">#REF!</definedName>
    <definedName name="assetfull_6">#REF!</definedName>
    <definedName name="assetfull_7" localSheetId="4">#REF!</definedName>
    <definedName name="assetfull_7" localSheetId="1">#REF!</definedName>
    <definedName name="assetfull_7">#REF!</definedName>
    <definedName name="assetfull_8" localSheetId="4">#REF!</definedName>
    <definedName name="assetfull_8" localSheetId="1">#REF!</definedName>
    <definedName name="assetfull_8">#REF!</definedName>
    <definedName name="ASSETS1_4" localSheetId="4">#REF!</definedName>
    <definedName name="ASSETS1_4" localSheetId="1">#REF!</definedName>
    <definedName name="ASSETS1_4">#REF!</definedName>
    <definedName name="ASSETS1_5" localSheetId="4">#REF!</definedName>
    <definedName name="ASSETS1_5" localSheetId="1">#REF!</definedName>
    <definedName name="ASSETS1_5">#REF!</definedName>
    <definedName name="ASSETS1_6" localSheetId="4">#REF!</definedName>
    <definedName name="ASSETS1_6" localSheetId="1">#REF!</definedName>
    <definedName name="ASSETS1_6">#REF!</definedName>
    <definedName name="ASSETS1_7" localSheetId="4">#REF!</definedName>
    <definedName name="ASSETS1_7" localSheetId="1">#REF!</definedName>
    <definedName name="ASSETS1_7">#REF!</definedName>
    <definedName name="ASSETS1_8" localSheetId="4">#REF!</definedName>
    <definedName name="ASSETS1_8" localSheetId="1">#REF!</definedName>
    <definedName name="ASSETS1_8">#REF!</definedName>
    <definedName name="ASST2_4" localSheetId="4">#REF!</definedName>
    <definedName name="ASST2_4" localSheetId="1">#REF!</definedName>
    <definedName name="ASST2_4">#REF!</definedName>
    <definedName name="ASST2_5" localSheetId="4">#REF!</definedName>
    <definedName name="ASST2_5" localSheetId="1">#REF!</definedName>
    <definedName name="ASST2_5">#REF!</definedName>
    <definedName name="ASST2_6" localSheetId="4">#REF!</definedName>
    <definedName name="ASST2_6" localSheetId="1">#REF!</definedName>
    <definedName name="ASST2_6">#REF!</definedName>
    <definedName name="ASST2_7" localSheetId="4">#REF!</definedName>
    <definedName name="ASST2_7" localSheetId="1">#REF!</definedName>
    <definedName name="ASST2_7">#REF!</definedName>
    <definedName name="ASST2_8" localSheetId="4">#REF!</definedName>
    <definedName name="ASST2_8" localSheetId="1">#REF!</definedName>
    <definedName name="ASST2_8">#REF!</definedName>
    <definedName name="BADWE" localSheetId="4" hidden="1">{#N/A,#N/A,FALSE,"mpph1";#N/A,#N/A,FALSE,"mpmseb";#N/A,#N/A,FALSE,"mpph2"}</definedName>
    <definedName name="BADWE" localSheetId="3" hidden="1">{#N/A,#N/A,FALSE,"mpph1";#N/A,#N/A,FALSE,"mpmseb";#N/A,#N/A,FALSE,"mpph2"}</definedName>
    <definedName name="BADWE" localSheetId="1" hidden="1">{#N/A,#N/A,FALSE,"mpph1";#N/A,#N/A,FALSE,"mpmseb";#N/A,#N/A,FALSE,"mpph2"}</definedName>
    <definedName name="BADWE" hidden="1">{#N/A,#N/A,FALSE,"mpph1";#N/A,#N/A,FALSE,"mpmseb";#N/A,#N/A,FALSE,"mpph2"}</definedName>
    <definedName name="bc" localSheetId="4" hidden="1">{#N/A,#N/A,FALSE,"One Pager";#N/A,#N/A,FALSE,"Technical"}</definedName>
    <definedName name="bc" localSheetId="3" hidden="1">{#N/A,#N/A,FALSE,"One Pager";#N/A,#N/A,FALSE,"Technical"}</definedName>
    <definedName name="bc" localSheetId="1" hidden="1">{#N/A,#N/A,FALSE,"One Pager";#N/A,#N/A,FALSE,"Technical"}</definedName>
    <definedName name="bc" hidden="1">{#N/A,#N/A,FALSE,"One Pager";#N/A,#N/A,FALSE,"Technical"}</definedName>
    <definedName name="beattle" localSheetId="4" hidden="1">{"Full Sheet",#N/A,FALSE,"Expense Comparison"}</definedName>
    <definedName name="beattle" localSheetId="3" hidden="1">{"Full Sheet",#N/A,FALSE,"Expense Comparison"}</definedName>
    <definedName name="beattle" localSheetId="1" hidden="1">{"Full Sheet",#N/A,FALSE,"Expense Comparison"}</definedName>
    <definedName name="beattle" hidden="1">{"Full Sheet",#N/A,FALSE,"Expense Comparison"}</definedName>
    <definedName name="BEP_4">#REF!</definedName>
    <definedName name="BEP_5" localSheetId="4">#REF!</definedName>
    <definedName name="BEP_5" localSheetId="3">#REF!</definedName>
    <definedName name="BEP_5" localSheetId="1">#REF!</definedName>
    <definedName name="BEP_5">#REF!</definedName>
    <definedName name="BEP_6" localSheetId="4">#REF!</definedName>
    <definedName name="BEP_6" localSheetId="3">#REF!</definedName>
    <definedName name="BEP_6" localSheetId="1">#REF!</definedName>
    <definedName name="BEP_6">#REF!</definedName>
    <definedName name="BEP_7" localSheetId="4">#REF!</definedName>
    <definedName name="BEP_7" localSheetId="1">#REF!</definedName>
    <definedName name="BEP_7">#REF!</definedName>
    <definedName name="BEP_8" localSheetId="4">#REF!</definedName>
    <definedName name="BEP_8" localSheetId="1">#REF!</definedName>
    <definedName name="BEP_8">#REF!</definedName>
    <definedName name="bijalpur2"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cccc" localSheetId="4" hidden="1">{#N/A,#N/A,FALSE,"mpph1";#N/A,#N/A,FALSE,"mpmseb";#N/A,#N/A,FALSE,"mpph2"}</definedName>
    <definedName name="ccccc" localSheetId="3" hidden="1">{#N/A,#N/A,FALSE,"mpph1";#N/A,#N/A,FALSE,"mpmseb";#N/A,#N/A,FALSE,"mpph2"}</definedName>
    <definedName name="ccccc" localSheetId="1" hidden="1">{#N/A,#N/A,FALSE,"mpph1";#N/A,#N/A,FALSE,"mpmseb";#N/A,#N/A,FALSE,"mpph2"}</definedName>
    <definedName name="ccccc" hidden="1">{#N/A,#N/A,FALSE,"mpph1";#N/A,#N/A,FALSE,"mpmseb";#N/A,#N/A,FALSE,"mpph2"}</definedName>
    <definedName name="Cha" localSheetId="4" hidden="1">{#N/A,#N/A,FALSE,"gc (2)"}</definedName>
    <definedName name="Cha" localSheetId="3" hidden="1">{#N/A,#N/A,FALSE,"gc (2)"}</definedName>
    <definedName name="Cha" localSheetId="1" hidden="1">{#N/A,#N/A,FALSE,"gc (2)"}</definedName>
    <definedName name="Cha" hidden="1">{#N/A,#N/A,FALSE,"gc (2)"}</definedName>
    <definedName name="checkpoints">#REF!</definedName>
    <definedName name="com" localSheetId="4" hidden="1">{#N/A,#N/A,FALSE,"mpph1";#N/A,#N/A,FALSE,"mpmseb";#N/A,#N/A,FALSE,"mpph2"}</definedName>
    <definedName name="com" localSheetId="3" hidden="1">{#N/A,#N/A,FALSE,"mpph1";#N/A,#N/A,FALSE,"mpmseb";#N/A,#N/A,FALSE,"mpph2"}</definedName>
    <definedName name="com" localSheetId="1" hidden="1">{#N/A,#N/A,FALSE,"mpph1";#N/A,#N/A,FALSE,"mpmseb";#N/A,#N/A,FALSE,"mpph2"}</definedName>
    <definedName name="com" hidden="1">{#N/A,#N/A,FALSE,"mpph1";#N/A,#N/A,FALSE,"mpmseb";#N/A,#N/A,FALSE,"mpph2"}</definedName>
    <definedName name="COMPARISON" localSheetId="4" hidden="1">{#N/A,#N/A,FALSE,"mpph1";#N/A,#N/A,FALSE,"mpmseb";#N/A,#N/A,FALSE,"mpph2"}</definedName>
    <definedName name="COMPARISON" localSheetId="3" hidden="1">{#N/A,#N/A,FALSE,"mpph1";#N/A,#N/A,FALSE,"mpmseb";#N/A,#N/A,FALSE,"mpph2"}</definedName>
    <definedName name="COMPARISON" localSheetId="1" hidden="1">{#N/A,#N/A,FALSE,"mpph1";#N/A,#N/A,FALSE,"mpmseb";#N/A,#N/A,FALSE,"mpph2"}</definedName>
    <definedName name="COMPARISON" hidden="1">{#N/A,#N/A,FALSE,"mpph1";#N/A,#N/A,FALSE,"mpmseb";#N/A,#N/A,FALSE,"mpph2"}</definedName>
    <definedName name="copy" localSheetId="4" hidden="1">{"sheet a",#N/A,FALSE,"A";"2 9 casflow",#N/A,FALSE,"B"}</definedName>
    <definedName name="copy" localSheetId="3" hidden="1">{"sheet a",#N/A,FALSE,"A";"2 9 casflow",#N/A,FALSE,"B"}</definedName>
    <definedName name="copy" localSheetId="1" hidden="1">{"sheet a",#N/A,FALSE,"A";"2 9 casflow",#N/A,FALSE,"B"}</definedName>
    <definedName name="copy" hidden="1">{"sheet a",#N/A,FALSE,"A";"2 9 casflow",#N/A,FALSE,"B"}</definedName>
    <definedName name="copy2" localSheetId="4" hidden="1">{"new",#N/A,FALSE,"D";"PROFORMA",#N/A,FALSE,"A";"partial 1",#N/A,FALSE,"B";"partial 2",#N/A,FALSE,"B";"partial 3",#N/A,FALSE,"B";"SMALL CF 1",#N/A,FALSE,"C"}</definedName>
    <definedName name="copy2" localSheetId="3" hidden="1">{"new",#N/A,FALSE,"D";"PROFORMA",#N/A,FALSE,"A";"partial 1",#N/A,FALSE,"B";"partial 2",#N/A,FALSE,"B";"partial 3",#N/A,FALSE,"B";"SMALL CF 1",#N/A,FALSE,"C"}</definedName>
    <definedName name="copy2" localSheetId="1" hidden="1">{"new",#N/A,FALSE,"D";"PROFORMA",#N/A,FALSE,"A";"partial 1",#N/A,FALSE,"B";"partial 2",#N/A,FALSE,"B";"partial 3",#N/A,FALSE,"B";"SMALL CF 1",#N/A,FALSE,"C"}</definedName>
    <definedName name="copy2" hidden="1">{"new",#N/A,FALSE,"D";"PROFORMA",#N/A,FALSE,"A";"partial 1",#N/A,FALSE,"B";"partial 2",#N/A,FALSE,"B";"partial 3",#N/A,FALSE,"B";"SMALL CF 1",#N/A,FALSE,"C"}</definedName>
    <definedName name="Data.Dump" localSheetId="4" hidden="1">OFFSET(#REF!,1,0)</definedName>
    <definedName name="Data.Dump" localSheetId="3" hidden="1">OFFSET(#REF!,1,0)</definedName>
    <definedName name="Data.Dump" hidden="1">OFFSET([6]!Data.Top.Left,1,0)</definedName>
    <definedName name="DATA_08" localSheetId="4" hidden="1">#REF!</definedName>
    <definedName name="DATA_08" localSheetId="3" hidden="1">#REF!</definedName>
    <definedName name="DATA_08" localSheetId="1" hidden="1">'[7]Asset depreciation'!#REF!</definedName>
    <definedName name="DATA_08" hidden="1">'[7]Asset depreciation'!#REF!</definedName>
    <definedName name="Database.File" localSheetId="4" hidden="1">#REF!</definedName>
    <definedName name="Database.File" localSheetId="3" hidden="1">#REF!</definedName>
    <definedName name="Database.File" localSheetId="1" hidden="1">#REF!</definedName>
    <definedName name="Database.File" hidden="1">#REF!</definedName>
    <definedName name="dd" localSheetId="4" hidden="1">{#N/A,"Good",TRUE,"Sheet1";#N/A,"Normal",TRUE,"Sheet1";#N/A,"Bad",TRUE,"Sheet1"}</definedName>
    <definedName name="dd" localSheetId="3" hidden="1">{#N/A,"Good",TRUE,"Sheet1";#N/A,"Normal",TRUE,"Sheet1";#N/A,"Bad",TRUE,"Sheet1"}</definedName>
    <definedName name="dd" localSheetId="1" hidden="1">{#N/A,"Good",TRUE,"Sheet1";#N/A,"Normal",TRUE,"Sheet1";#N/A,"Bad",TRUE,"Sheet1"}</definedName>
    <definedName name="dd" hidden="1">{#N/A,"Good",TRUE,"Sheet1";#N/A,"Normal",TRUE,"Sheet1";#N/A,"Bad",TRUE,"Sheet1"}</definedName>
    <definedName name="deleteme" localSheetId="4" hidden="1">{"schedule",#N/A,FALSE,"Sum Op's";"input area",#N/A,FALSE,"Sum Op's"}</definedName>
    <definedName name="deleteme" localSheetId="3"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4" hidden="1">{"schedule",#N/A,FALSE,"Sum Op's";"input area",#N/A,FALSE,"Sum Op's"}</definedName>
    <definedName name="deleteme1" localSheetId="3" hidden="1">{"schedule",#N/A,FALSE,"Sum Op's";"input area",#N/A,FALSE,"Sum Op's"}</definedName>
    <definedName name="deleteme1" localSheetId="1" hidden="1">{"schedule",#N/A,FALSE,"Sum Op's";"input area",#N/A,FALSE,"Sum Op's"}</definedName>
    <definedName name="deleteme1" hidden="1">{"schedule",#N/A,FALSE,"Sum Op's";"input area",#N/A,FALSE,"Sum Op's"}</definedName>
    <definedName name="dfg" localSheetId="4" hidden="1">{#N/A,#N/A,FALSE,"gc (2)"}</definedName>
    <definedName name="dfg" localSheetId="3" hidden="1">{#N/A,#N/A,FALSE,"gc (2)"}</definedName>
    <definedName name="dfg" localSheetId="1" hidden="1">{#N/A,#N/A,FALSE,"gc (2)"}</definedName>
    <definedName name="dfg" hidden="1">{#N/A,#N/A,FALSE,"gc (2)"}</definedName>
    <definedName name="dfgg" localSheetId="4" hidden="1">{#N/A,#N/A,FALSE,"gc (2)"}</definedName>
    <definedName name="dfgg" localSheetId="3" hidden="1">{#N/A,#N/A,FALSE,"gc (2)"}</definedName>
    <definedName name="dfgg" localSheetId="1" hidden="1">{#N/A,#N/A,FALSE,"gc (2)"}</definedName>
    <definedName name="dfgg" hidden="1">{#N/A,#N/A,FALSE,"gc (2)"}</definedName>
    <definedName name="DSCR">#REF!</definedName>
    <definedName name="DSCR_4" localSheetId="4">#REF!</definedName>
    <definedName name="DSCR_4" localSheetId="3">#REF!</definedName>
    <definedName name="DSCR_4" localSheetId="1">#REF!</definedName>
    <definedName name="DSCR_4">#REF!</definedName>
    <definedName name="DSCR_5" localSheetId="4">#REF!</definedName>
    <definedName name="DSCR_5" localSheetId="3">#REF!</definedName>
    <definedName name="DSCR_5" localSheetId="1">#REF!</definedName>
    <definedName name="DSCR_5">#REF!</definedName>
    <definedName name="DSCR_6" localSheetId="4">#REF!</definedName>
    <definedName name="DSCR_6" localSheetId="1">#REF!</definedName>
    <definedName name="DSCR_6">#REF!</definedName>
    <definedName name="DSCR_7" localSheetId="4">#REF!</definedName>
    <definedName name="DSCR_7" localSheetId="1">#REF!</definedName>
    <definedName name="DSCR_7">#REF!</definedName>
    <definedName name="DSCR_8" localSheetId="4">#REF!</definedName>
    <definedName name="DSCR_8" localSheetId="1">#REF!</definedName>
    <definedName name="DSCR_8">#REF!</definedName>
    <definedName name="ELECTRICAL" localSheetId="4" hidden="1">{#N/A,#N/A,FALSE,"mpph1";#N/A,#N/A,FALSE,"mpmseb";#N/A,#N/A,FALSE,"mpph2"}</definedName>
    <definedName name="ELECTRICAL" localSheetId="3" hidden="1">{#N/A,#N/A,FALSE,"mpph1";#N/A,#N/A,FALSE,"mpmseb";#N/A,#N/A,FALSE,"mpph2"}</definedName>
    <definedName name="ELECTRICAL" localSheetId="1" hidden="1">{#N/A,#N/A,FALSE,"mpph1";#N/A,#N/A,FALSE,"mpmseb";#N/A,#N/A,FALSE,"mpph2"}</definedName>
    <definedName name="ELECTRICAL" hidden="1">{#N/A,#N/A,FALSE,"mpph1";#N/A,#N/A,FALSE,"mpmseb";#N/A,#N/A,FALSE,"mpph2"}</definedName>
    <definedName name="ere" localSheetId="4" hidden="1">{"sheet a",#N/A,FALSE,"A";"2 9 casflow",#N/A,FALSE,"B"}</definedName>
    <definedName name="ere" localSheetId="3" hidden="1">{"sheet a",#N/A,FALSE,"A";"2 9 casflow",#N/A,FALSE,"B"}</definedName>
    <definedName name="ere" localSheetId="1" hidden="1">{"sheet a",#N/A,FALSE,"A";"2 9 casflow",#N/A,FALSE,"B"}</definedName>
    <definedName name="ere" hidden="1">{"sheet a",#N/A,FALSE,"A";"2 9 casflow",#N/A,FALSE,"B"}</definedName>
    <definedName name="ert5t6" localSheetId="4" hidden="1">{"Detail Project Cash Flow",#N/A,TRUE,"Cash Flow Grid";"Financing Calculation",#N/A,TRUE,"Cash Flow Grid"}</definedName>
    <definedName name="ert5t6" localSheetId="3" hidden="1">{"Detail Project Cash Flow",#N/A,TRUE,"Cash Flow Grid";"Financing Calculation",#N/A,TRUE,"Cash Flow Grid"}</definedName>
    <definedName name="ert5t6" localSheetId="1" hidden="1">{"Detail Project Cash Flow",#N/A,TRUE,"Cash Flow Grid";"Financing Calculation",#N/A,TRUE,"Cash Flow Grid"}</definedName>
    <definedName name="ert5t6" hidden="1">{"Detail Project Cash Flow",#N/A,TRUE,"Cash Flow Grid";"Financing Calculation",#N/A,TRUE,"Cash Flow Grid"}</definedName>
    <definedName name="erw" localSheetId="4" hidden="1">{"Detail Project Cash Flow",#N/A,TRUE,"Cash Flow Grid";"Financing Calculation",#N/A,TRUE,"Cash Flow Grid"}</definedName>
    <definedName name="erw" localSheetId="3" hidden="1">{"Detail Project Cash Flow",#N/A,TRUE,"Cash Flow Grid";"Financing Calculation",#N/A,TRUE,"Cash Flow Grid"}</definedName>
    <definedName name="erw" localSheetId="1" hidden="1">{"Detail Project Cash Flow",#N/A,TRUE,"Cash Flow Grid";"Financing Calculation",#N/A,TRUE,"Cash Flow Grid"}</definedName>
    <definedName name="erw" hidden="1">{"Detail Project Cash Flow",#N/A,TRUE,"Cash Flow Grid";"Financing Calculation",#N/A,TRUE,"Cash Flow Grid"}</definedName>
    <definedName name="FC" localSheetId="4" hidden="1">{#N/A,#N/A,FALSE,"gc (2)"}</definedName>
    <definedName name="FC" localSheetId="3" hidden="1">{#N/A,#N/A,FALSE,"gc (2)"}</definedName>
    <definedName name="FC" localSheetId="1" hidden="1">{#N/A,#N/A,FALSE,"gc (2)"}</definedName>
    <definedName name="FC" hidden="1">{#N/A,#N/A,FALSE,"gc (2)"}</definedName>
    <definedName name="fdf" localSheetId="4" hidden="1">{"Full Sheet",#N/A,FALSE,"Expense Comparison"}</definedName>
    <definedName name="fdf" localSheetId="3" hidden="1">{"Full Sheet",#N/A,FALSE,"Expense Comparison"}</definedName>
    <definedName name="fdf" localSheetId="1" hidden="1">{"Full Sheet",#N/A,FALSE,"Expense Comparison"}</definedName>
    <definedName name="fdf" hidden="1">{"Full Sheet",#N/A,FALSE,"Expense Comparison"}</definedName>
    <definedName name="ff" localSheetId="4" hidden="1">{#N/A,#N/A,FALSE,"gc (2)"}</definedName>
    <definedName name="ff" localSheetId="3" hidden="1">{#N/A,#N/A,FALSE,"gc (2)"}</definedName>
    <definedName name="ff" localSheetId="1" hidden="1">{#N/A,#N/A,FALSE,"gc (2)"}</definedName>
    <definedName name="ff" hidden="1">{#N/A,#N/A,FALSE,"gc (2)"}</definedName>
    <definedName name="fgh" localSheetId="4" hidden="1">{"office ltcg",#N/A,FALSE,"gain01";"IT LTCG",#N/A,FALSE,"gain01"}</definedName>
    <definedName name="fgh" localSheetId="3" hidden="1">{"office ltcg",#N/A,FALSE,"gain01";"IT LTCG",#N/A,FALSE,"gain01"}</definedName>
    <definedName name="fgh" localSheetId="1" hidden="1">{"office ltcg",#N/A,FALSE,"gain01";"IT LTCG",#N/A,FALSE,"gain01"}</definedName>
    <definedName name="fgh" hidden="1">{"office ltcg",#N/A,FALSE,"gain01";"IT LTCG",#N/A,FALSE,"gain01"}</definedName>
    <definedName name="fil" hidden="1">#REF!</definedName>
    <definedName name="File.Type" localSheetId="4" hidden="1">#REF!</definedName>
    <definedName name="File.Type" localSheetId="3" hidden="1">#REF!</definedName>
    <definedName name="File.Type" localSheetId="1" hidden="1">#REF!</definedName>
    <definedName name="File.Type" hidden="1">#REF!</definedName>
    <definedName name="fill" localSheetId="4" hidden="1">#REF!</definedName>
    <definedName name="fill" localSheetId="3" hidden="1">#REF!</definedName>
    <definedName name="fill" localSheetId="1" hidden="1">[8]Set!#REF!</definedName>
    <definedName name="fill" hidden="1">[8]Set!#REF!</definedName>
    <definedName name="fill." localSheetId="4" hidden="1">#REF!</definedName>
    <definedName name="fill." localSheetId="3" hidden="1">#REF!</definedName>
    <definedName name="fill." localSheetId="1" hidden="1">[8]Set!#REF!</definedName>
    <definedName name="fill." hidden="1">[8]Set!#REF!</definedName>
    <definedName name="FUNDFLOW" localSheetId="4">#REF!</definedName>
    <definedName name="FUNDFLOW" localSheetId="3">#REF!</definedName>
    <definedName name="FUNDFLOW" localSheetId="1">#REF!</definedName>
    <definedName name="FUNDFLOW">#REF!</definedName>
    <definedName name="FUNDFLOW_4" localSheetId="4">#REF!</definedName>
    <definedName name="FUNDFLOW_4" localSheetId="1">#REF!</definedName>
    <definedName name="FUNDFLOW_4">#REF!</definedName>
    <definedName name="FUNDFLOW_5" localSheetId="4">#REF!</definedName>
    <definedName name="FUNDFLOW_5" localSheetId="1">#REF!</definedName>
    <definedName name="FUNDFLOW_5">#REF!</definedName>
    <definedName name="FUNDFLOW_6" localSheetId="4">#REF!</definedName>
    <definedName name="FUNDFLOW_6" localSheetId="1">#REF!</definedName>
    <definedName name="FUNDFLOW_6">#REF!</definedName>
    <definedName name="FUNDFLOW_7" localSheetId="4">#REF!</definedName>
    <definedName name="FUNDFLOW_7" localSheetId="1">#REF!</definedName>
    <definedName name="FUNDFLOW_7">#REF!</definedName>
    <definedName name="FUNDFLOW_8" localSheetId="4">#REF!</definedName>
    <definedName name="FUNDFLOW_8" localSheetId="1">#REF!</definedName>
    <definedName name="FUNDFLOW_8">#REF!</definedName>
    <definedName name="ghj" localSheetId="4" hidden="1">{#N/A,#N/A,FALSE,"gc (2)"}</definedName>
    <definedName name="ghj" localSheetId="3" hidden="1">{#N/A,#N/A,FALSE,"gc (2)"}</definedName>
    <definedName name="ghj" localSheetId="1" hidden="1">{#N/A,#N/A,FALSE,"gc (2)"}</definedName>
    <definedName name="ghj" hidden="1">{#N/A,#N/A,FALSE,"gc (2)"}</definedName>
    <definedName name="gupta"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HTML_CodePage" hidden="1">1252</definedName>
    <definedName name="HTML_Control" localSheetId="4" hidden="1">{"'Proforma'!$A$1:$J$189"}</definedName>
    <definedName name="HTML_Control" localSheetId="3" hidden="1">{"'Proforma'!$A$1:$J$189"}</definedName>
    <definedName name="HTML_Control" localSheetId="1" hidden="1">{"'Proforma'!$A$1:$J$189"}</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idiot" localSheetId="4" hidden="1">{"dep. full detail",#N/A,FALSE,"annex";"3cd annex",#N/A,FALSE,"annex";"co. dep.",#N/A,FALSE,"annex"}</definedName>
    <definedName name="idiot" localSheetId="3" hidden="1">{"dep. full detail",#N/A,FALSE,"annex";"3cd annex",#N/A,FALSE,"annex";"co. dep.",#N/A,FALSE,"annex"}</definedName>
    <definedName name="idiot" localSheetId="1" hidden="1">{"dep. full detail",#N/A,FALSE,"annex";"3cd annex",#N/A,FALSE,"annex";"co. dep.",#N/A,FALSE,"annex"}</definedName>
    <definedName name="idiot" hidden="1">{"dep. full detail",#N/A,FALSE,"annex";"3cd annex",#N/A,FALSE,"annex";"co. dep.",#N/A,FALSE,"annex"}</definedName>
    <definedName name="In" localSheetId="4" hidden="1">{#N/A,#N/A,FALSE,"gc (2)"}</definedName>
    <definedName name="In" localSheetId="3" hidden="1">{#N/A,#N/A,FALSE,"gc (2)"}</definedName>
    <definedName name="In" localSheetId="1" hidden="1">{#N/A,#N/A,FALSE,"gc (2)"}</definedName>
    <definedName name="In" hidden="1">{#N/A,#N/A,FALSE,"gc (2)"}</definedName>
    <definedName name="Incurr" localSheetId="4" hidden="1">{#N/A,#N/A,FALSE,"gc (2)"}</definedName>
    <definedName name="Incurr" localSheetId="3" hidden="1">{#N/A,#N/A,FALSE,"gc (2)"}</definedName>
    <definedName name="Incurr" localSheetId="1" hidden="1">{#N/A,#N/A,FALSE,"gc (2)"}</definedName>
    <definedName name="Incurr" hidden="1">{#N/A,#N/A,FALSE,"gc (2)"}</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39125.817037037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 localSheetId="4" hidden="1">{#N/A,#N/A,FALSE,"gc (2)"}</definedName>
    <definedName name="Jay" localSheetId="3" hidden="1">{#N/A,#N/A,FALSE,"gc (2)"}</definedName>
    <definedName name="Jay" localSheetId="1" hidden="1">{#N/A,#N/A,FALSE,"gc (2)"}</definedName>
    <definedName name="Jay" hidden="1">{#N/A,#N/A,FALSE,"gc (2)"}</definedName>
    <definedName name="jj" localSheetId="4" hidden="1">{#N/A,#N/A,FALSE,"One Pager";#N/A,#N/A,FALSE,"Technical"}</definedName>
    <definedName name="jj" localSheetId="3" hidden="1">{#N/A,#N/A,FALSE,"One Pager";#N/A,#N/A,FALSE,"Technical"}</definedName>
    <definedName name="jj" localSheetId="1" hidden="1">{#N/A,#N/A,FALSE,"One Pager";#N/A,#N/A,FALSE,"Technical"}</definedName>
    <definedName name="jj" hidden="1">{#N/A,#N/A,FALSE,"One Pager";#N/A,#N/A,FALSE,"Technical"}</definedName>
    <definedName name="KEY_INDICATORS_4">#REF!</definedName>
    <definedName name="KEY_INDICATORS_5" localSheetId="4">#REF!</definedName>
    <definedName name="KEY_INDICATORS_5" localSheetId="3">#REF!</definedName>
    <definedName name="KEY_INDICATORS_5" localSheetId="1">#REF!</definedName>
    <definedName name="KEY_INDICATORS_5">#REF!</definedName>
    <definedName name="KEY_INDICATORS_6" localSheetId="4">#REF!</definedName>
    <definedName name="KEY_INDICATORS_6" localSheetId="3">#REF!</definedName>
    <definedName name="KEY_INDICATORS_6" localSheetId="1">#REF!</definedName>
    <definedName name="KEY_INDICATORS_6">#REF!</definedName>
    <definedName name="KEY_INDICATORS_7" localSheetId="4">#REF!</definedName>
    <definedName name="KEY_INDICATORS_7" localSheetId="1">#REF!</definedName>
    <definedName name="KEY_INDICATORS_7">#REF!</definedName>
    <definedName name="KEY_INDICATORS_8" localSheetId="4">#REF!</definedName>
    <definedName name="KEY_INDICATORS_8" localSheetId="1">#REF!</definedName>
    <definedName name="KEY_INDICATORS_8">#REF!</definedName>
    <definedName name="kyd.ChngCell.01." localSheetId="4" hidden="1">#REF!</definedName>
    <definedName name="kyd.ChngCell.01." localSheetId="1" hidden="1">#REF!</definedName>
    <definedName name="kyd.ChngCell.01." hidden="1">#REF!</definedName>
    <definedName name="kyd.CounterLimitCell.01." hidden="1">"x"</definedName>
    <definedName name="kyd.Dim.01." hidden="1">"toad:Company"</definedName>
    <definedName name="kyd.ElementList.01." hidden="1">#REF!</definedName>
    <definedName name="kyd.ElementType.01." hidden="1">3</definedName>
    <definedName name="kyd.ItemType.01." hidden="1">2</definedName>
    <definedName name="kyd.NumLevels.01." hidden="1">999</definedName>
    <definedName name="kyd.ParentName.01." hidden="1">""</definedName>
    <definedName name="kyd.PrintParent.01." hidden="1">TRUE</definedName>
    <definedName name="kyd.SelectString.01." hidden="1">"*"</definedName>
    <definedName name="LIAB_4">#REF!</definedName>
    <definedName name="LIAB_5" localSheetId="4">#REF!</definedName>
    <definedName name="LIAB_5" localSheetId="3">#REF!</definedName>
    <definedName name="LIAB_5" localSheetId="1">#REF!</definedName>
    <definedName name="LIAB_5">#REF!</definedName>
    <definedName name="LIAB_6" localSheetId="4">#REF!</definedName>
    <definedName name="LIAB_6" localSheetId="3">#REF!</definedName>
    <definedName name="LIAB_6" localSheetId="1">#REF!</definedName>
    <definedName name="LIAB_6">#REF!</definedName>
    <definedName name="LIAB_7" localSheetId="4">#REF!</definedName>
    <definedName name="LIAB_7" localSheetId="1">#REF!</definedName>
    <definedName name="LIAB_7">#REF!</definedName>
    <definedName name="LIAB_8" localSheetId="4">#REF!</definedName>
    <definedName name="LIAB_8" localSheetId="1">#REF!</definedName>
    <definedName name="LIAB_8">#REF!</definedName>
    <definedName name="MCBDB" localSheetId="4" hidden="1">{#N/A,#N/A,FALSE,"mpph1";#N/A,#N/A,FALSE,"mpmseb";#N/A,#N/A,FALSE,"mpph2"}</definedName>
    <definedName name="MCBDB" localSheetId="3" hidden="1">{#N/A,#N/A,FALSE,"mpph1";#N/A,#N/A,FALSE,"mpmseb";#N/A,#N/A,FALSE,"mpph2"}</definedName>
    <definedName name="MCBDB" localSheetId="1" hidden="1">{#N/A,#N/A,FALSE,"mpph1";#N/A,#N/A,FALSE,"mpmseb";#N/A,#N/A,FALSE,"mpph2"}</definedName>
    <definedName name="MCBDB" hidden="1">{#N/A,#N/A,FALSE,"mpph1";#N/A,#N/A,FALSE,"mpmseb";#N/A,#N/A,FALSE,"mpph2"}</definedName>
    <definedName name="mr10resi"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4" hidden="1">{#N/A,#N/A,TRUE,"Financials";#N/A,#N/A,TRUE,"Operating Statistics";#N/A,#N/A,TRUE,"Capex &amp; Depreciation";#N/A,#N/A,TRUE,"Debt"}</definedName>
    <definedName name="mr10residen" localSheetId="3" hidden="1">{#N/A,#N/A,TRUE,"Financials";#N/A,#N/A,TRUE,"Operating Statistics";#N/A,#N/A,TRUE,"Capex &amp; Depreciation";#N/A,#N/A,TRUE,"Debt"}</definedName>
    <definedName name="mr10residen" localSheetId="1" hidden="1">{#N/A,#N/A,TRUE,"Financials";#N/A,#N/A,TRUE,"Operating Statistics";#N/A,#N/A,TRUE,"Capex &amp; Depreciation";#N/A,#N/A,TRUE,"Debt"}</definedName>
    <definedName name="mr10residen" hidden="1">{#N/A,#N/A,TRUE,"Financials";#N/A,#N/A,TRUE,"Operating Statistics";#N/A,#N/A,TRUE,"Capex &amp; Depreciation";#N/A,#N/A,TRUE,"Debt"}</definedName>
    <definedName name="Nitin" localSheetId="4" hidden="1">#REF!</definedName>
    <definedName name="Nitin" localSheetId="3" hidden="1">#REF!</definedName>
    <definedName name="Nitin" hidden="1">'[9]Sheet3 (2)'!$A$60:$A$76</definedName>
    <definedName name="parse" localSheetId="4" hidden="1">#REF!</definedName>
    <definedName name="parse" localSheetId="3" hidden="1">#REF!</definedName>
    <definedName name="parse" localSheetId="1" hidden="1">#REF!</definedName>
    <definedName name="parse" hidden="1">#REF!</definedName>
    <definedName name="PL1_4" localSheetId="4">#REF!</definedName>
    <definedName name="PL1_4" localSheetId="3">#REF!</definedName>
    <definedName name="PL1_4" localSheetId="1">#REF!</definedName>
    <definedName name="PL1_4">#REF!</definedName>
    <definedName name="PL1_5" localSheetId="4">#REF!</definedName>
    <definedName name="PL1_5" localSheetId="1">#REF!</definedName>
    <definedName name="PL1_5">#REF!</definedName>
    <definedName name="PL1_6" localSheetId="4">#REF!</definedName>
    <definedName name="PL1_6" localSheetId="1">#REF!</definedName>
    <definedName name="PL1_6">#REF!</definedName>
    <definedName name="PL1_7" localSheetId="4">#REF!</definedName>
    <definedName name="PL1_7" localSheetId="1">#REF!</definedName>
    <definedName name="PL1_7">#REF!</definedName>
    <definedName name="PL1_8" localSheetId="4">#REF!</definedName>
    <definedName name="PL1_8" localSheetId="1">#REF!</definedName>
    <definedName name="PL1_8">#REF!</definedName>
    <definedName name="PL2_4" localSheetId="4">#REF!</definedName>
    <definedName name="PL2_4" localSheetId="1">#REF!</definedName>
    <definedName name="PL2_4">#REF!</definedName>
    <definedName name="PL2_5" localSheetId="4">#REF!</definedName>
    <definedName name="PL2_5" localSheetId="1">#REF!</definedName>
    <definedName name="PL2_5">#REF!</definedName>
    <definedName name="PL2_6" localSheetId="4">#REF!</definedName>
    <definedName name="PL2_6" localSheetId="1">#REF!</definedName>
    <definedName name="PL2_6">#REF!</definedName>
    <definedName name="PL2_7" localSheetId="4">#REF!</definedName>
    <definedName name="PL2_7" localSheetId="1">#REF!</definedName>
    <definedName name="PL2_7">#REF!</definedName>
    <definedName name="PL2_8" localSheetId="4">#REF!</definedName>
    <definedName name="PL2_8" localSheetId="1">#REF!</definedName>
    <definedName name="PL2_8">#REF!</definedName>
    <definedName name="plfull_4" localSheetId="4">#REF!</definedName>
    <definedName name="plfull_4" localSheetId="1">#REF!</definedName>
    <definedName name="plfull_4">#REF!</definedName>
    <definedName name="plfull_5" localSheetId="4">#REF!</definedName>
    <definedName name="plfull_5" localSheetId="1">#REF!</definedName>
    <definedName name="plfull_5">#REF!</definedName>
    <definedName name="plfull_6" localSheetId="4">#REF!</definedName>
    <definedName name="plfull_6" localSheetId="1">#REF!</definedName>
    <definedName name="plfull_6">#REF!</definedName>
    <definedName name="plfull_7" localSheetId="4">#REF!</definedName>
    <definedName name="plfull_7" localSheetId="1">#REF!</definedName>
    <definedName name="plfull_7">#REF!</definedName>
    <definedName name="plfull_8" localSheetId="4">#REF!</definedName>
    <definedName name="plfull_8" localSheetId="1">#REF!</definedName>
    <definedName name="plfull_8">#REF!</definedName>
    <definedName name="ppl" localSheetId="4" hidden="1">{#N/A,#N/A,FALSE,"gc (2)"}</definedName>
    <definedName name="ppl" localSheetId="3" hidden="1">{#N/A,#N/A,FALSE,"gc (2)"}</definedName>
    <definedName name="ppl" localSheetId="1" hidden="1">{#N/A,#N/A,FALSE,"gc (2)"}</definedName>
    <definedName name="ppl" hidden="1">{#N/A,#N/A,FALSE,"gc (2)"}</definedName>
    <definedName name="PUB_FileID" hidden="1">"L10003363.xls"</definedName>
    <definedName name="PUB_UserID" hidden="1">"MAYERX"</definedName>
    <definedName name="qw" localSheetId="4" hidden="1">{"Estimated Proforma (Prelim. Proforma)",#N/A,TRUE,"Prelim. Proforma";"Summary Cash Flow Grid",#N/A,TRUE,"Cash Flow Grid";"Final Proforma (Final Proforma)",#N/A,TRUE,"Final Proforma";"Cash Flow Graph (Cash Flow Graphic)",#N/A,TRUE,"Cash Flow Graphic"}</definedName>
    <definedName name="qw" localSheetId="3" hidden="1">{"Estimated Proforma (Prelim. Proforma)",#N/A,TRUE,"Prelim. Proforma";"Summary Cash Flow Grid",#N/A,TRUE,"Cash Flow Grid";"Final Proforma (Final Proforma)",#N/A,TRUE,"Final Proforma";"Cash Flow Graph (Cash Flow Graphic)",#N/A,TRUE,"Cash Flow Graphic"}</definedName>
    <definedName name="qw" localSheetId="1" hidden="1">{"Estimated Proforma (Prelim. Proforma)",#N/A,TRUE,"Prelim. Proforma";"Summary Cash Flow Grid",#N/A,TRUE,"Cash Flow Grid";"Final Proforma (Final Proforma)",#N/A,TRUE,"Final Proforma";"Cash Flow Graph (Cash Flow Graphic)",#N/A,TRUE,"Cash Flow Graphic"}</definedName>
    <definedName name="qw" hidden="1">{"Estimated Proforma (Prelim. Proforma)",#N/A,TRUE,"Prelim. Proforma";"Summary Cash Flow Grid",#N/A,TRUE,"Cash Flow Grid";"Final Proforma (Final Proforma)",#N/A,TRUE,"Final Proforma";"Cash Flow Graph (Cash Flow Graphic)",#N/A,TRUE,"Cash Flow Graphic"}</definedName>
    <definedName name="qwer"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qwer"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ram" localSheetId="4" hidden="1">{"dep. full detail",#N/A,FALSE,"annex";"3cd annex",#N/A,FALSE,"annex";"co. dep.",#N/A,FALSE,"annex"}</definedName>
    <definedName name="ram" localSheetId="3" hidden="1">{"dep. full detail",#N/A,FALSE,"annex";"3cd annex",#N/A,FALSE,"annex";"co. dep.",#N/A,FALSE,"annex"}</definedName>
    <definedName name="ram" localSheetId="1" hidden="1">{"dep. full detail",#N/A,FALSE,"annex";"3cd annex",#N/A,FALSE,"annex";"co. dep.",#N/A,FALSE,"annex"}</definedName>
    <definedName name="ram" hidden="1">{"dep. full detail",#N/A,FALSE,"annex";"3cd annex",#N/A,FALSE,"annex";"co. dep.",#N/A,FALSE,"annex"}</definedName>
    <definedName name="RATIOS_4">#REF!</definedName>
    <definedName name="RATIOS_5" localSheetId="4">#REF!</definedName>
    <definedName name="RATIOS_5" localSheetId="3">#REF!</definedName>
    <definedName name="RATIOS_5" localSheetId="1">#REF!</definedName>
    <definedName name="RATIOS_5">#REF!</definedName>
    <definedName name="RATIOS_6" localSheetId="4">#REF!</definedName>
    <definedName name="RATIOS_6" localSheetId="3">#REF!</definedName>
    <definedName name="RATIOS_6" localSheetId="1">#REF!</definedName>
    <definedName name="RATIOS_6">#REF!</definedName>
    <definedName name="RATIOS_7" localSheetId="4">#REF!</definedName>
    <definedName name="RATIOS_7" localSheetId="1">#REF!</definedName>
    <definedName name="RATIOS_7">#REF!</definedName>
    <definedName name="RATIOS_8" localSheetId="4">#REF!</definedName>
    <definedName name="RATIOS_8" localSheetId="1">#REF!</definedName>
    <definedName name="RATIOS_8">#REF!</definedName>
    <definedName name="report" localSheetId="4" hidden="1">{#N/A,#N/A,FALSE,"Summary";#N/A,#N/A,FALSE,"Assumptions";#N/A,#N/A,FALSE,"Cash Flow";#N/A,#N/A,FALSE,"Residual Calculation";#N/A,#N/A,FALSE,"Pricing Matrix";#N/A,#N/A,FALSE,"Pricing Matrix II";#N/A,#N/A,FALSE,"Expiration Schedule"}</definedName>
    <definedName name="report" localSheetId="3" hidden="1">{#N/A,#N/A,FALSE,"Summary";#N/A,#N/A,FALSE,"Assumptions";#N/A,#N/A,FALSE,"Cash Flow";#N/A,#N/A,FALSE,"Residual Calculation";#N/A,#N/A,FALSE,"Pricing Matrix";#N/A,#N/A,FALSE,"Pricing Matrix II";#N/A,#N/A,FALSE,"Expiration Schedule"}</definedName>
    <definedName name="report" localSheetId="1" hidden="1">{#N/A,#N/A,FALSE,"Summary";#N/A,#N/A,FALSE,"Assumptions";#N/A,#N/A,FALSE,"Cash Flow";#N/A,#N/A,FALSE,"Residual Calculation";#N/A,#N/A,FALSE,"Pricing Matrix";#N/A,#N/A,FALSE,"Pricing Matrix II";#N/A,#N/A,FALSE,"Expiration Schedule"}</definedName>
    <definedName name="report" hidden="1">{#N/A,#N/A,FALSE,"Summary";#N/A,#N/A,FALSE,"Assumptions";#N/A,#N/A,FALSE,"Cash Flow";#N/A,#N/A,FALSE,"Residual Calculation";#N/A,#N/A,FALSE,"Pricing Matrix";#N/A,#N/A,FALSE,"Pricing Matrix II";#N/A,#N/A,FALSE,"Expiration Schedule"}</definedName>
    <definedName name="reu" localSheetId="4" hidden="1">{#N/A,#N/A,FALSE,"gc (2)"}</definedName>
    <definedName name="reu" localSheetId="3" hidden="1">{#N/A,#N/A,FALSE,"gc (2)"}</definedName>
    <definedName name="reu" localSheetId="1" hidden="1">{#N/A,#N/A,FALSE,"gc (2)"}</definedName>
    <definedName name="reu" hidden="1">{#N/A,#N/A,FALSE,"gc (2)"}</definedName>
    <definedName name="reya" localSheetId="4" hidden="1">{"office ltcg",#N/A,FALSE,"gain01";"IT LTCG",#N/A,FALSE,"gain01"}</definedName>
    <definedName name="reya" localSheetId="3" hidden="1">{"office ltcg",#N/A,FALSE,"gain01";"IT LTCG",#N/A,FALSE,"gain01"}</definedName>
    <definedName name="reya" localSheetId="1" hidden="1">{"office ltcg",#N/A,FALSE,"gain01";"IT LTCG",#N/A,FALSE,"gain01"}</definedName>
    <definedName name="reya" hidden="1">{"office ltcg",#N/A,FALSE,"gain01";"IT LTCG",#N/A,FALSE,"gain01"}</definedName>
    <definedName name="ripal" localSheetId="4" hidden="1">{#N/A,#N/A,FALSE,"gc (2)"}</definedName>
    <definedName name="ripal" localSheetId="3" hidden="1">{#N/A,#N/A,FALSE,"gc (2)"}</definedName>
    <definedName name="ripal" localSheetId="1" hidden="1">{#N/A,#N/A,FALSE,"gc (2)"}</definedName>
    <definedName name="ripal" hidden="1">{#N/A,#N/A,FALSE,"gc (2)"}</definedName>
    <definedName name="rtrt" localSheetId="4" hidden="1">{"sheet a",#N/A,FALSE,"A";"sheet b 1",#N/A,FALSE,"B";"sheet b 2",#N/A,FALSE,"B"}</definedName>
    <definedName name="rtrt" localSheetId="3" hidden="1">{"sheet a",#N/A,FALSE,"A";"sheet b 1",#N/A,FALSE,"B";"sheet b 2",#N/A,FALSE,"B"}</definedName>
    <definedName name="rtrt" localSheetId="1" hidden="1">{"sheet a",#N/A,FALSE,"A";"sheet b 1",#N/A,FALSE,"B";"sheet b 2",#N/A,FALSE,"B"}</definedName>
    <definedName name="rtrt" hidden="1">{"sheet a",#N/A,FALSE,"A";"sheet b 1",#N/A,FALSE,"B";"sheet b 2",#N/A,FALSE,"B"}</definedName>
    <definedName name="s" localSheetId="4" hidden="1">{"Output-3Column",#N/A,FALSE,"Output"}</definedName>
    <definedName name="s" localSheetId="3" hidden="1">{"Output-3Column",#N/A,FALSE,"Output"}</definedName>
    <definedName name="s" localSheetId="1" hidden="1">{"Output-3Column",#N/A,FALSE,"Output"}</definedName>
    <definedName name="s" hidden="1">{"Output-3Column",#N/A,FALSE,"Output"}</definedName>
    <definedName name="sanju" localSheetId="4" hidden="1">{"office ltcg",#N/A,FALSE,"gain01";"IT LTCG",#N/A,FALSE,"gain01"}</definedName>
    <definedName name="sanju" localSheetId="3" hidden="1">{"office ltcg",#N/A,FALSE,"gain01";"IT LTCG",#N/A,FALSE,"gain01"}</definedName>
    <definedName name="sanju" localSheetId="1" hidden="1">{"office ltcg",#N/A,FALSE,"gain01";"IT LTCG",#N/A,FALSE,"gain01"}</definedName>
    <definedName name="sanju" hidden="1">{"office ltcg",#N/A,FALSE,"gain01";"IT LTCG",#N/A,FALSE,"gain01"}</definedName>
    <definedName name="SAPBEXdnldView" hidden="1">"16MPPULO0WIBVEDKDTTJHER3J"</definedName>
    <definedName name="SAPBEXsysID" hidden="1">"BWP"</definedName>
    <definedName name="sdf" localSheetId="4" hidden="1">{"PROFORMA",#N/A,FALSE,"A";"BIGGER 1",#N/A,FALSE,"B";"BIGGER 2",#N/A,FALSE,"B";"BIGGER 3",#N/A,FALSE,"B";"SMALL CF 1",#N/A,FALSE,"C"}</definedName>
    <definedName name="sdf" localSheetId="3" hidden="1">{"PROFORMA",#N/A,FALSE,"A";"BIGGER 1",#N/A,FALSE,"B";"BIGGER 2",#N/A,FALSE,"B";"BIGGER 3",#N/A,FALSE,"B";"SMALL CF 1",#N/A,FALSE,"C"}</definedName>
    <definedName name="sdf" localSheetId="1" hidden="1">{"PROFORMA",#N/A,FALSE,"A";"BIGGER 1",#N/A,FALSE,"B";"BIGGER 2",#N/A,FALSE,"B";"BIGGER 3",#N/A,FALSE,"B";"SMALL CF 1",#N/A,FALSE,"C"}</definedName>
    <definedName name="sdf" hidden="1">{"PROFORMA",#N/A,FALSE,"A";"BIGGER 1",#N/A,FALSE,"B";"BIGGER 2",#N/A,FALSE,"B";"BIGGER 3",#N/A,FALSE,"B";"SMALL CF 1",#N/A,FALSE,"C"}</definedName>
    <definedName name="Security_4">#REF!</definedName>
    <definedName name="SECURITY_5" localSheetId="4">#REF!</definedName>
    <definedName name="SECURITY_5" localSheetId="3">#REF!</definedName>
    <definedName name="SECURITY_5" localSheetId="1">#REF!</definedName>
    <definedName name="SECURITY_5">#REF!</definedName>
    <definedName name="SECURITY_6" localSheetId="4">#REF!</definedName>
    <definedName name="SECURITY_6" localSheetId="3">#REF!</definedName>
    <definedName name="SECURITY_6" localSheetId="1">#REF!</definedName>
    <definedName name="SECURITY_6">#REF!</definedName>
    <definedName name="SECURITY_7" localSheetId="4">#REF!</definedName>
    <definedName name="SECURITY_7" localSheetId="1">#REF!</definedName>
    <definedName name="SECURITY_7">#REF!</definedName>
    <definedName name="SECURITY_8" localSheetId="4">#REF!</definedName>
    <definedName name="SECURITY_8" localSheetId="1">#REF!</definedName>
    <definedName name="SECURITY_8">#REF!</definedName>
    <definedName name="Show.Acct.Update.Warning" localSheetId="4" hidden="1">#REF!</definedName>
    <definedName name="Show.Acct.Update.Warning" localSheetId="1" hidden="1">#REF!</definedName>
    <definedName name="Show.Acct.Update.Warning" hidden="1">#REF!</definedName>
    <definedName name="Show.MDB.Update.Warning" localSheetId="4" hidden="1">#REF!</definedName>
    <definedName name="Show.MDB.Update.Warning" localSheetId="1" hidden="1">#REF!</definedName>
    <definedName name="Show.MDB.Update.Warning" hidden="1">#REF!</definedName>
    <definedName name="sk"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pectfdi" localSheetId="4" hidden="1">{"schedule",#N/A,FALSE,"Sum Op's";"input area",#N/A,FALSE,"Sum Op's"}</definedName>
    <definedName name="spectfdi" localSheetId="3" hidden="1">{"schedule",#N/A,FALSE,"Sum Op's";"input area",#N/A,FALSE,"Sum Op's"}</definedName>
    <definedName name="spectfdi" localSheetId="1" hidden="1">{"schedule",#N/A,FALSE,"Sum Op's";"input area",#N/A,FALSE,"Sum Op's"}</definedName>
    <definedName name="spectfdi" hidden="1">{"schedule",#N/A,FALSE,"Sum Op's";"input area",#N/A,FALSE,"Sum Op's"}</definedName>
    <definedName name="stock02" localSheetId="4" hidden="1">{#N/A,#N/A,FALSE,"gc (2)"}</definedName>
    <definedName name="stock02" localSheetId="3" hidden="1">{#N/A,#N/A,FALSE,"gc (2)"}</definedName>
    <definedName name="stock02" localSheetId="1" hidden="1">{#N/A,#N/A,FALSE,"gc (2)"}</definedName>
    <definedName name="stock02" hidden="1">{#N/A,#N/A,FALSE,"gc (2)"}</definedName>
    <definedName name="sv" hidden="1">#REF!</definedName>
    <definedName name="TA" localSheetId="4" hidden="1">{#N/A,#N/A,TRUE,"Financials";#N/A,#N/A,TRUE,"Operating Statistics";#N/A,#N/A,TRUE,"Capex &amp; Depreciation";#N/A,#N/A,TRUE,"Debt"}</definedName>
    <definedName name="TA" localSheetId="3" hidden="1">{#N/A,#N/A,TRUE,"Financials";#N/A,#N/A,TRUE,"Operating Statistics";#N/A,#N/A,TRUE,"Capex &amp; Depreciation";#N/A,#N/A,TRUE,"Debt"}</definedName>
    <definedName name="TA" localSheetId="1" hidden="1">{#N/A,#N/A,TRUE,"Financials";#N/A,#N/A,TRUE,"Operating Statistics";#N/A,#N/A,TRUE,"Capex &amp; Depreciation";#N/A,#N/A,TRUE,"Debt"}</definedName>
    <definedName name="TA" hidden="1">{#N/A,#N/A,TRUE,"Financials";#N/A,#N/A,TRUE,"Operating Statistics";#N/A,#N/A,TRUE,"Capex &amp; Depreciation";#N/A,#N/A,TRUE,"Debt"}</definedName>
    <definedName name="Tables" localSheetId="4" hidden="1">{"sales",#N/A,FALSE,"Sales";"sales existing",#N/A,FALSE,"Sales";"sales rd1",#N/A,FALSE,"Sales";"sales rd2",#N/A,FALSE,"Sales"}</definedName>
    <definedName name="Tables" localSheetId="3"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B" localSheetId="4" hidden="1">{#N/A,#N/A,FALSE,"One Pager";#N/A,#N/A,FALSE,"Technical"}</definedName>
    <definedName name="TB" localSheetId="3" hidden="1">{#N/A,#N/A,FALSE,"One Pager";#N/A,#N/A,FALSE,"Technical"}</definedName>
    <definedName name="TB" localSheetId="1" hidden="1">{#N/A,#N/A,FALSE,"One Pager";#N/A,#N/A,FALSE,"Technical"}</definedName>
    <definedName name="TB" hidden="1">{#N/A,#N/A,FALSE,"One Pager";#N/A,#N/A,FALSE,"Technical"}</definedName>
    <definedName name="the" localSheetId="4" hidden="1">{#N/A,#N/A,FALSE,"gc (2)"}</definedName>
    <definedName name="the" localSheetId="3" hidden="1">{#N/A,#N/A,FALSE,"gc (2)"}</definedName>
    <definedName name="the" localSheetId="1" hidden="1">{#N/A,#N/A,FALSE,"gc (2)"}</definedName>
    <definedName name="the" hidden="1">{#N/A,#N/A,FALSE,"gc (2)"}</definedName>
    <definedName name="TNW_4">#REF!</definedName>
    <definedName name="TNW_5" localSheetId="4">#REF!</definedName>
    <definedName name="TNW_5" localSheetId="3">#REF!</definedName>
    <definedName name="TNW_5" localSheetId="1">#REF!</definedName>
    <definedName name="TNW_5">#REF!</definedName>
    <definedName name="TNW_6" localSheetId="4">#REF!</definedName>
    <definedName name="TNW_6" localSheetId="3">#REF!</definedName>
    <definedName name="TNW_6" localSheetId="1">#REF!</definedName>
    <definedName name="TNW_6">#REF!</definedName>
    <definedName name="TNW_7" localSheetId="4">#REF!</definedName>
    <definedName name="TNW_7" localSheetId="1">#REF!</definedName>
    <definedName name="TNW_7">#REF!</definedName>
    <definedName name="TNW_8" localSheetId="4">#REF!</definedName>
    <definedName name="TNW_8" localSheetId="1">#REF!</definedName>
    <definedName name="TNW_8">#REF!</definedName>
    <definedName name="TT" localSheetId="4" hidden="1">{#N/A,#N/A,TRUE,"Financials";#N/A,#N/A,TRUE,"Operating Statistics";#N/A,#N/A,TRUE,"Capex &amp; Depreciation";#N/A,#N/A,TRUE,"Debt"}</definedName>
    <definedName name="TT" localSheetId="3" hidden="1">{#N/A,#N/A,TRUE,"Financials";#N/A,#N/A,TRUE,"Operating Statistics";#N/A,#N/A,TRUE,"Capex &amp; Depreciation";#N/A,#N/A,TRUE,"Debt"}</definedName>
    <definedName name="TT" localSheetId="1" hidden="1">{#N/A,#N/A,TRUE,"Financials";#N/A,#N/A,TRUE,"Operating Statistics";#N/A,#N/A,TRUE,"Capex &amp; Depreciation";#N/A,#N/A,TRUE,"Debt"}</definedName>
    <definedName name="TT" hidden="1">{#N/A,#N/A,TRUE,"Financials";#N/A,#N/A,TRUE,"Operating Statistics";#N/A,#N/A,TRUE,"Capex &amp; Depreciation";#N/A,#N/A,TRUE,"Debt"}</definedName>
    <definedName name="uu" localSheetId="4" hidden="1">{#N/A,#N/A,FALSE,"gc (2)"}</definedName>
    <definedName name="uu" localSheetId="3" hidden="1">{#N/A,#N/A,FALSE,"gc (2)"}</definedName>
    <definedName name="uu" localSheetId="1" hidden="1">{#N/A,#N/A,FALSE,"gc (2)"}</definedName>
    <definedName name="uu" hidden="1">{#N/A,#N/A,FALSE,"gc (2)"}</definedName>
    <definedName name="vg" localSheetId="4" hidden="1">{#N/A,#N/A,FALSE,"One Pager";#N/A,#N/A,FALSE,"Technical"}</definedName>
    <definedName name="vg" localSheetId="3" hidden="1">{#N/A,#N/A,FALSE,"One Pager";#N/A,#N/A,FALSE,"Technical"}</definedName>
    <definedName name="vg" localSheetId="1" hidden="1">{#N/A,#N/A,FALSE,"One Pager";#N/A,#N/A,FALSE,"Technical"}</definedName>
    <definedName name="vg" hidden="1">{#N/A,#N/A,FALSE,"One Pager";#N/A,#N/A,FALSE,"Technical"}</definedName>
    <definedName name="vishnu" localSheetId="4" hidden="1">{#N/A,#N/A,FALSE,"One Pager";#N/A,#N/A,FALSE,"Technical"}</definedName>
    <definedName name="vishnu" localSheetId="3" hidden="1">{#N/A,#N/A,FALSE,"One Pager";#N/A,#N/A,FALSE,"Technical"}</definedName>
    <definedName name="vishnu" localSheetId="1" hidden="1">{#N/A,#N/A,FALSE,"One Pager";#N/A,#N/A,FALSE,"Technical"}</definedName>
    <definedName name="vishnu" hidden="1">{#N/A,#N/A,FALSE,"One Pager";#N/A,#N/A,FALSE,"Technical"}</definedName>
    <definedName name="vk" localSheetId="4" hidden="1">{#N/A,#N/A,FALSE,"One Pager";#N/A,#N/A,FALSE,"Technical"}</definedName>
    <definedName name="vk" localSheetId="3" hidden="1">{#N/A,#N/A,FALSE,"One Pager";#N/A,#N/A,FALSE,"Technical"}</definedName>
    <definedName name="vk" localSheetId="1" hidden="1">{#N/A,#N/A,FALSE,"One Pager";#N/A,#N/A,FALSE,"Technical"}</definedName>
    <definedName name="vk" hidden="1">{#N/A,#N/A,FALSE,"One Pager";#N/A,#N/A,FALSE,"Technical"}</definedName>
    <definedName name="WC">#REF!</definedName>
    <definedName name="WC_4" localSheetId="4">#REF!</definedName>
    <definedName name="WC_4" localSheetId="3">#REF!</definedName>
    <definedName name="WC_4" localSheetId="1">#REF!</definedName>
    <definedName name="WC_4">#REF!</definedName>
    <definedName name="WC_5" localSheetId="4">#REF!</definedName>
    <definedName name="WC_5" localSheetId="3">#REF!</definedName>
    <definedName name="WC_5" localSheetId="1">#REF!</definedName>
    <definedName name="WC_5">#REF!</definedName>
    <definedName name="WC_6" localSheetId="4">#REF!</definedName>
    <definedName name="WC_6" localSheetId="1">#REF!</definedName>
    <definedName name="WC_6">#REF!</definedName>
    <definedName name="WC_7" localSheetId="4">#REF!</definedName>
    <definedName name="WC_7" localSheetId="1">#REF!</definedName>
    <definedName name="WC_7">#REF!</definedName>
    <definedName name="WC_8" localSheetId="4">#REF!</definedName>
    <definedName name="WC_8" localSheetId="1">#REF!</definedName>
    <definedName name="WC_8">#REF!</definedName>
    <definedName name="wrn.1995._.Analysis." localSheetId="4" hidden="1">{#N/A,#N/A,FALSE,"1995 Rev &amp; Exp"}</definedName>
    <definedName name="wrn.1995._.Analysis." localSheetId="3" hidden="1">{#N/A,#N/A,FALSE,"1995 Rev &amp; Exp"}</definedName>
    <definedName name="wrn.1995._.Analysis." localSheetId="1" hidden="1">{#N/A,#N/A,FALSE,"1995 Rev &amp; Exp"}</definedName>
    <definedName name="wrn.1995._.Analysis." hidden="1">{#N/A,#N/A,FALSE,"1995 Rev &amp; Exp"}</definedName>
    <definedName name="wrn.2701all." localSheetId="4" hidden="1">{#N/A,#N/A,FALSE,"T&amp;E (2)";#N/A,#N/A,FALSE,"R&amp;E SUM";#N/A,#N/A,FALSE,"R&amp;E MONTH";#N/A,#N/A,FALSE,"R&amp;E YEAR";#N/A,#N/A,FALSE,"T&amp;E (1)";#N/A,#N/A,FALSE,"T&amp;E SUM"}</definedName>
    <definedName name="wrn.2701all." localSheetId="3" hidden="1">{#N/A,#N/A,FALSE,"T&amp;E (2)";#N/A,#N/A,FALSE,"R&amp;E SUM";#N/A,#N/A,FALSE,"R&amp;E MONTH";#N/A,#N/A,FALSE,"R&amp;E YEAR";#N/A,#N/A,FALSE,"T&amp;E (1)";#N/A,#N/A,FALSE,"T&amp;E SUM"}</definedName>
    <definedName name="wrn.2701all." localSheetId="1" hidden="1">{#N/A,#N/A,FALSE,"T&amp;E (2)";#N/A,#N/A,FALSE,"R&amp;E SUM";#N/A,#N/A,FALSE,"R&amp;E MONTH";#N/A,#N/A,FALSE,"R&amp;E YEAR";#N/A,#N/A,FALSE,"T&amp;E (1)";#N/A,#N/A,FALSE,"T&amp;E SUM"}</definedName>
    <definedName name="wrn.2701all." hidden="1">{#N/A,#N/A,FALSE,"T&amp;E (2)";#N/A,#N/A,FALSE,"R&amp;E SUM";#N/A,#N/A,FALSE,"R&amp;E MONTH";#N/A,#N/A,FALSE,"R&amp;E YEAR";#N/A,#N/A,FALSE,"T&amp;E (1)";#N/A,#N/A,FALSE,"T&amp;E SUM"}</definedName>
    <definedName name="wrn.2703all." localSheetId="4" hidden="1">{#N/A,#N/A,FALSE,"R&amp;E SUM";#N/A,#N/A,FALSE,"R&amp;E MONTH";#N/A,#N/A,FALSE,"R&amp;E YEAR";#N/A,#N/A,FALSE,"SREV (1)";#N/A,#N/A,FALSE,"SREV(2)";#N/A,#N/A,FALSE,"SREV(3)";#N/A,#N/A,FALSE,"SREV(4)";#N/A,#N/A,FALSE,"OREV (1)";#N/A,#N/A,FALSE,"T&amp;E SUM";#N/A,#N/A,FALSE,"T&amp;E (1)"}</definedName>
    <definedName name="wrn.2703all." localSheetId="3" hidden="1">{#N/A,#N/A,FALSE,"R&amp;E SUM";#N/A,#N/A,FALSE,"R&amp;E MONTH";#N/A,#N/A,FALSE,"R&amp;E YEAR";#N/A,#N/A,FALSE,"SREV (1)";#N/A,#N/A,FALSE,"SREV(2)";#N/A,#N/A,FALSE,"SREV(3)";#N/A,#N/A,FALSE,"SREV(4)";#N/A,#N/A,FALSE,"OREV (1)";#N/A,#N/A,FALSE,"T&amp;E SUM";#N/A,#N/A,FALSE,"T&amp;E (1)"}</definedName>
    <definedName name="wrn.2703all." localSheetId="1" hidden="1">{#N/A,#N/A,FALSE,"R&amp;E SUM";#N/A,#N/A,FALSE,"R&amp;E MONTH";#N/A,#N/A,FALSE,"R&amp;E YEAR";#N/A,#N/A,FALSE,"SREV (1)";#N/A,#N/A,FALSE,"SREV(2)";#N/A,#N/A,FALSE,"SREV(3)";#N/A,#N/A,FALSE,"SREV(4)";#N/A,#N/A,FALSE,"OREV (1)";#N/A,#N/A,FALSE,"T&amp;E SUM";#N/A,#N/A,FALSE,"T&amp;E (1)"}</definedName>
    <definedName name="wrn.2703all." hidden="1">{#N/A,#N/A,FALSE,"R&amp;E SUM";#N/A,#N/A,FALSE,"R&amp;E MONTH";#N/A,#N/A,FALSE,"R&amp;E YEAR";#N/A,#N/A,FALSE,"SREV (1)";#N/A,#N/A,FALSE,"SREV(2)";#N/A,#N/A,FALSE,"SREV(3)";#N/A,#N/A,FALSE,"SREV(4)";#N/A,#N/A,FALSE,"OREV (1)";#N/A,#N/A,FALSE,"T&amp;E SUM";#N/A,#N/A,FALSE,"T&amp;E (1)"}</definedName>
    <definedName name="wrn.2705all." localSheetId="4" hidden="1">{#N/A,#N/A,FALSE,"R&amp;E SUM";#N/A,#N/A,FALSE,"R&amp;E MONTH";#N/A,#N/A,FALSE,"R&amp;E YEAR";#N/A,#N/A,FALSE,"OREV (1)";#N/A,#N/A,FALSE,"OREV (2)"}</definedName>
    <definedName name="wrn.2705all." localSheetId="3" hidden="1">{#N/A,#N/A,FALSE,"R&amp;E SUM";#N/A,#N/A,FALSE,"R&amp;E MONTH";#N/A,#N/A,FALSE,"R&amp;E YEAR";#N/A,#N/A,FALSE,"OREV (1)";#N/A,#N/A,FALSE,"OREV (2)"}</definedName>
    <definedName name="wrn.2705all." localSheetId="1" hidden="1">{#N/A,#N/A,FALSE,"R&amp;E SUM";#N/A,#N/A,FALSE,"R&amp;E MONTH";#N/A,#N/A,FALSE,"R&amp;E YEAR";#N/A,#N/A,FALSE,"OREV (1)";#N/A,#N/A,FALSE,"OREV (2)"}</definedName>
    <definedName name="wrn.2705all." hidden="1">{#N/A,#N/A,FALSE,"R&amp;E SUM";#N/A,#N/A,FALSE,"R&amp;E MONTH";#N/A,#N/A,FALSE,"R&amp;E YEAR";#N/A,#N/A,FALSE,"OREV (1)";#N/A,#N/A,FALSE,"OREV (2)"}</definedName>
    <definedName name="wrn.2706all." localSheetId="4" hidden="1">{#N/A,#N/A,FALSE,"R&amp;E SUM";#N/A,#N/A,FALSE,"R&amp;E MONTH";#N/A,#N/A,FALSE,"R&amp;E YEAR";#N/A,#N/A,FALSE,"SREV (1)";#N/A,#N/A,FALSE,"OREV (1)"}</definedName>
    <definedName name="wrn.2706all." localSheetId="3" hidden="1">{#N/A,#N/A,FALSE,"R&amp;E SUM";#N/A,#N/A,FALSE,"R&amp;E MONTH";#N/A,#N/A,FALSE,"R&amp;E YEAR";#N/A,#N/A,FALSE,"SREV (1)";#N/A,#N/A,FALSE,"OREV (1)"}</definedName>
    <definedName name="wrn.2706all." localSheetId="1" hidden="1">{#N/A,#N/A,FALSE,"R&amp;E SUM";#N/A,#N/A,FALSE,"R&amp;E MONTH";#N/A,#N/A,FALSE,"R&amp;E YEAR";#N/A,#N/A,FALSE,"SREV (1)";#N/A,#N/A,FALSE,"OREV (1)"}</definedName>
    <definedName name="wrn.2706all." hidden="1">{#N/A,#N/A,FALSE,"R&amp;E SUM";#N/A,#N/A,FALSE,"R&amp;E MONTH";#N/A,#N/A,FALSE,"R&amp;E YEAR";#N/A,#N/A,FALSE,"SREV (1)";#N/A,#N/A,FALSE,"OREV (1)"}</definedName>
    <definedName name="wrn.2707all." localSheetId="4" hidden="1">{#N/A,#N/A,FALSE,"R&amp;E SUM";#N/A,#N/A,FALSE,"R&amp;E MONTH";#N/A,#N/A,FALSE,"R&amp;E YEAR";#N/A,#N/A,FALSE,"SREV (1)";#N/A,#N/A,FALSE,"SREV(2)";#N/A,#N/A,FALSE,"OREV (1)";#N/A,#N/A,FALSE,"rent"}</definedName>
    <definedName name="wrn.2707all." localSheetId="3" hidden="1">{#N/A,#N/A,FALSE,"R&amp;E SUM";#N/A,#N/A,FALSE,"R&amp;E MONTH";#N/A,#N/A,FALSE,"R&amp;E YEAR";#N/A,#N/A,FALSE,"SREV (1)";#N/A,#N/A,FALSE,"SREV(2)";#N/A,#N/A,FALSE,"OREV (1)";#N/A,#N/A,FALSE,"rent"}</definedName>
    <definedName name="wrn.2707all." localSheetId="1" hidden="1">{#N/A,#N/A,FALSE,"R&amp;E SUM";#N/A,#N/A,FALSE,"R&amp;E MONTH";#N/A,#N/A,FALSE,"R&amp;E YEAR";#N/A,#N/A,FALSE,"SREV (1)";#N/A,#N/A,FALSE,"SREV(2)";#N/A,#N/A,FALSE,"OREV (1)";#N/A,#N/A,FALSE,"rent"}</definedName>
    <definedName name="wrn.2707all." hidden="1">{#N/A,#N/A,FALSE,"R&amp;E SUM";#N/A,#N/A,FALSE,"R&amp;E MONTH";#N/A,#N/A,FALSE,"R&amp;E YEAR";#N/A,#N/A,FALSE,"SREV (1)";#N/A,#N/A,FALSE,"SREV(2)";#N/A,#N/A,FALSE,"OREV (1)";#N/A,#N/A,FALSE,"rent"}</definedName>
    <definedName name="wrn.2711all." localSheetId="4" hidden="1">{#N/A,#N/A,FALSE,"R&amp;E SUM";#N/A,#N/A,FALSE,"R&amp;E MONTH";#N/A,#N/A,FALSE,"R&amp;E YEAR";#N/A,#N/A,FALSE,"OREV (1)";#N/A,#N/A,FALSE,"OREV (2)"}</definedName>
    <definedName name="wrn.2711all." localSheetId="3" hidden="1">{#N/A,#N/A,FALSE,"R&amp;E SUM";#N/A,#N/A,FALSE,"R&amp;E MONTH";#N/A,#N/A,FALSE,"R&amp;E YEAR";#N/A,#N/A,FALSE,"OREV (1)";#N/A,#N/A,FALSE,"OREV (2)"}</definedName>
    <definedName name="wrn.2711all." localSheetId="1" hidden="1">{#N/A,#N/A,FALSE,"R&amp;E SUM";#N/A,#N/A,FALSE,"R&amp;E MONTH";#N/A,#N/A,FALSE,"R&amp;E YEAR";#N/A,#N/A,FALSE,"OREV (1)";#N/A,#N/A,FALSE,"OREV (2)"}</definedName>
    <definedName name="wrn.2711all." hidden="1">{#N/A,#N/A,FALSE,"R&amp;E SUM";#N/A,#N/A,FALSE,"R&amp;E MONTH";#N/A,#N/A,FALSE,"R&amp;E YEAR";#N/A,#N/A,FALSE,"OREV (1)";#N/A,#N/A,FALSE,"OREV (2)"}</definedName>
    <definedName name="wrn.AkrutiCMA." localSheetId="4" hidden="1">{#N/A,#N/A,FALSE,"OPSTATE";#N/A,#N/A,FALSE,"BSLIABILITY";#N/A,#N/A,FALSE,"BSASSETS";#N/A,#N/A,FALSE,"Sheet1"}</definedName>
    <definedName name="wrn.AkrutiCMA." localSheetId="3" hidden="1">{#N/A,#N/A,FALSE,"OPSTATE";#N/A,#N/A,FALSE,"BSLIABILITY";#N/A,#N/A,FALSE,"BSASSETS";#N/A,#N/A,FALSE,"Sheet1"}</definedName>
    <definedName name="wrn.AkrutiCMA." localSheetId="1" hidden="1">{#N/A,#N/A,FALSE,"OPSTATE";#N/A,#N/A,FALSE,"BSLIABILITY";#N/A,#N/A,FALSE,"BSASSETS";#N/A,#N/A,FALSE,"Sheet1"}</definedName>
    <definedName name="wrn.AkrutiCMA." hidden="1">{#N/A,#N/A,FALSE,"OPSTATE";#N/A,#N/A,FALSE,"BSLIABILITY";#N/A,#N/A,FALSE,"BSASSETS";#N/A,#N/A,FALSE,"Sheet1"}</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3"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3"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localSheetId="1"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 hidden="1">{#N/A,#N/A,TRUE,"3-Gateway";#N/A,#N/A,TRUE,"4-ByrkitAve.Bus.Ctr.";#N/A,#N/A,TRUE,"5- 851 Marietta Assoc.";#N/A,#N/A,TRUE,"6-Fesslers";#N/A,#N/A,TRUE,"7- 3300 Sample";#N/A,#N/A,TRUE,"8-Blackthorn-Wells";#N/A,#N/A,TRUE,"9-BlackthornNimtz";#N/A,#N/A,TRUE,"10-Willow Trace II";#N/A,#N/A,TRUE,"11-Homeland";#N/A,#N/A,TRUE,"12-Dugdale";#N/A,#N/A,TRUE,"13-Park Center";#N/A,#N/A,TRUE,"14-Michiana";#N/A,#N/A,TRUE,"15-LTV (Niles)";#N/A,#N/A,TRUE,"16-Niles-Colfax";#N/A,#N/A,TRUE,"17-Colfax Place";#N/A,#N/A,TRUE,"18-Pru Office"}</definedName>
    <definedName name="wrn.All._.Columns._.Month." localSheetId="4" hidden="1">{#N/A,#N/A,FALSE,"Table M";#N/A,#N/A,FALSE,"Graph-F";"All Fcst Month SumOps",#N/A,FALSE,"SumOps";"All Fcst Month SumExp",#N/A,FALSE,"SumExp";"All Fcst Month ExpDept",#N/A,FALSE,"ExpDept";#N/A,#N/A,FALSE,"SumOps";#N/A,#N/A,FALSE,"SumExp";#N/A,#N/A,FALSE,"ExpDept"}</definedName>
    <definedName name="wrn.All._.Columns._.Month." localSheetId="3" hidden="1">{#N/A,#N/A,FALSE,"Table M";#N/A,#N/A,FALSE,"Graph-F";"All Fcst Month SumOps",#N/A,FALSE,"SumOps";"All Fcst Month SumExp",#N/A,FALSE,"SumExp";"All Fcst Month ExpDept",#N/A,FALSE,"ExpDept";#N/A,#N/A,FALSE,"SumOps";#N/A,#N/A,FALSE,"SumExp";#N/A,#N/A,FALSE,"ExpDept"}</definedName>
    <definedName name="wrn.All._.Columns._.Month." localSheetId="1" hidden="1">{#N/A,#N/A,FALSE,"Table M";#N/A,#N/A,FALSE,"Graph-F";"All Fcst Month SumOps",#N/A,FALSE,"SumOps";"All Fcst Month SumExp",#N/A,FALSE,"SumExp";"All Fcst Month ExpDept",#N/A,FALSE,"ExpDept";#N/A,#N/A,FALSE,"SumOps";#N/A,#N/A,FALSE,"SumExp";#N/A,#N/A,FALSE,"ExpDept"}</definedName>
    <definedName name="wrn.All._.Columns._.Month." hidden="1">{#N/A,#N/A,FALSE,"Table M";#N/A,#N/A,FALSE,"Graph-F";"All Fcst Month SumOps",#N/A,FALSE,"SumOps";"All Fcst Month SumExp",#N/A,FALSE,"SumExp";"All Fcst Month ExpDept",#N/A,FALSE,"ExpDept";#N/A,#N/A,FALSE,"SumOps";#N/A,#N/A,FALSE,"SumExp";#N/A,#N/A,FALSE,"ExpDept"}</definedName>
    <definedName name="wrn.All._.Inputs." localSheetId="4" hidden="1">{#N/A,#N/A,FALSE,"Primary";#N/A,#N/A,FALSE,"Secondary";#N/A,#N/A,FALSE,"Latent";#N/A,#N/A,FALSE,"Demand Inputs";#N/A,#N/A,FALSE,"Supply Addn";#N/A,#N/A,FALSE,"Mkt Pen"}</definedName>
    <definedName name="wrn.All._.Inputs." localSheetId="3" hidden="1">{#N/A,#N/A,FALSE,"Primary";#N/A,#N/A,FALSE,"Secondary";#N/A,#N/A,FALSE,"Latent";#N/A,#N/A,FALSE,"Demand Inputs";#N/A,#N/A,FALSE,"Supply Addn";#N/A,#N/A,FALSE,"Mkt Pen"}</definedName>
    <definedName name="wrn.All._.Inputs." localSheetId="1"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_.Reports." localSheetId="4"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3"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localSheetId="1"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_.Reports." hidden="1">{"Estimated Proforma",#N/A,TRUE,"Prelim. Proforma";"Sales and Marketing Budget",#N/A,TRUE,"S&amp;M Budget";"Summary Cash Flow Grid",#N/A,TRUE,"Cash Flow Grid";"Detail Project Cash Flow",#N/A,TRUE,"Cash Flow Grid";"Financing Calculation",#N/A,TRUE,"Cash Flow Grid";"Cash Flow Graph",#N/A,TRUE,"Cash Flow Graphic";"Final Proforma",#N/A,TRUE,"Final Proforma"}</definedName>
    <definedName name="wrn.all.1"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ppraisal." localSheetId="4" hidden="1">{#N/A,#N/A,FALSE,"APPRAISAL";#N/A,#N/A,FALSE,"APPRAISAL 2";#N/A,#N/A,FALSE,"APPRAISAL 3"}</definedName>
    <definedName name="wrn.Appraisal." localSheetId="3" hidden="1">{#N/A,#N/A,FALSE,"APPRAISAL";#N/A,#N/A,FALSE,"APPRAISAL 2";#N/A,#N/A,FALSE,"APPRAISAL 3"}</definedName>
    <definedName name="wrn.Appraisal." localSheetId="1" hidden="1">{#N/A,#N/A,FALSE,"APPRAISAL";#N/A,#N/A,FALSE,"APPRAISAL 2";#N/A,#N/A,FALSE,"APPRAISAL 3"}</definedName>
    <definedName name="wrn.Appraisal." hidden="1">{#N/A,#N/A,FALSE,"APPRAISAL";#N/A,#N/A,FALSE,"APPRAISAL 2";#N/A,#N/A,FALSE,"APPRAISAL 3"}</definedName>
    <definedName name="wrn.Asset._.Management." localSheetId="4" hidden="1">{#N/A,#N/A,FALSE,"ASSET MGMT."}</definedName>
    <definedName name="wrn.Asset._.Management." localSheetId="3" hidden="1">{#N/A,#N/A,FALSE,"ASSET MGMT."}</definedName>
    <definedName name="wrn.Asset._.Management." localSheetId="1" hidden="1">{#N/A,#N/A,FALSE,"ASSET MGMT."}</definedName>
    <definedName name="wrn.Asset._.Management." hidden="1">{#N/A,#N/A,FALSE,"ASSET MGMT."}</definedName>
    <definedName name="wrn.Assumption._.Book." localSheetId="4" hidden="1">{#N/A,#N/A,FALSE,"Model Assumptions"}</definedName>
    <definedName name="wrn.Assumption._.Book." localSheetId="3" hidden="1">{#N/A,#N/A,FALSE,"Model Assumptions"}</definedName>
    <definedName name="wrn.Assumption._.Book." localSheetId="1" hidden="1">{#N/A,#N/A,FALSE,"Model Assumptions"}</definedName>
    <definedName name="wrn.Assumption._.Book." hidden="1">{#N/A,#N/A,FALSE,"Model Assumptions"}</definedName>
    <definedName name="wrn.AVEX._.NCL._.Tower." localSheetId="4" hidden="1">{#N/A,#N/A,FALSE,"North Central Life";#N/A,#N/A,FALSE,"Town Square";#N/A,#N/A,FALSE,"Summary"}</definedName>
    <definedName name="wrn.AVEX._.NCL._.Tower." localSheetId="3" hidden="1">{#N/A,#N/A,FALSE,"North Central Life";#N/A,#N/A,FALSE,"Town Square";#N/A,#N/A,FALSE,"Summary"}</definedName>
    <definedName name="wrn.AVEX._.NCL._.Tower." localSheetId="1" hidden="1">{#N/A,#N/A,FALSE,"North Central Life";#N/A,#N/A,FALSE,"Town Square";#N/A,#N/A,FALSE,"Summary"}</definedName>
    <definedName name="wrn.AVEX._.NCL._.Tower." hidden="1">{#N/A,#N/A,FALSE,"North Central Life";#N/A,#N/A,FALSE,"Town Square";#N/A,#N/A,FALSE,"Summary"}</definedName>
    <definedName name="wrn.backup." localSheetId="4" hidden="1">{"financials",#N/A,FALSE,"BASIC";"interest",#N/A,FALSE,"BASIC";"leasing and financing",#N/A,FALSE,"BASIC";"returns back up",#N/A,FALSE,"BASIC"}</definedName>
    <definedName name="wrn.backup." localSheetId="3" hidden="1">{"financials",#N/A,FALSE,"BASIC";"interest",#N/A,FALSE,"BASIC";"leasing and financing",#N/A,FALSE,"BASIC";"returns back up",#N/A,FALSE,"BASIC"}</definedName>
    <definedName name="wrn.backup." localSheetId="1"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3" hidden="1">{"banks",#N/A,FALSE,"BASIC"}</definedName>
    <definedName name="wrn.bank._.model." localSheetId="1" hidden="1">{"banks",#N/A,FALSE,"BASIC"}</definedName>
    <definedName name="wrn.bank._.model." hidden="1">{"banks",#N/A,FALSE,"BASIC"}</definedName>
    <definedName name="wrn.BaseYearDemand." localSheetId="4" hidden="1">{"Base Year Demand",#N/A,FALSE,"Demand-Base Year"}</definedName>
    <definedName name="wrn.BaseYearDemand." localSheetId="3" hidden="1">{"Base Year Demand",#N/A,FALSE,"Demand-Base Year"}</definedName>
    <definedName name="wrn.BaseYearDemand." localSheetId="1" hidden="1">{"Base Year Demand",#N/A,FALSE,"Demand-Base Year"}</definedName>
    <definedName name="wrn.BaseYearDemand." hidden="1">{"Base Year Demand",#N/A,FALSE,"Demand-Base Year"}</definedName>
    <definedName name="wrn.BIGGER." localSheetId="4" hidden="1">{"PROFORMA",#N/A,FALSE,"A";"BIGGER 1",#N/A,FALSE,"B";"BIGGER 2",#N/A,FALSE,"B";"BIGGER 3",#N/A,FALSE,"B";"SMALL CF 1",#N/A,FALSE,"C"}</definedName>
    <definedName name="wrn.BIGGER." localSheetId="3" hidden="1">{"PROFORMA",#N/A,FALSE,"A";"BIGGER 1",#N/A,FALSE,"B";"BIGGER 2",#N/A,FALSE,"B";"BIGGER 3",#N/A,FALSE,"B";"SMALL CF 1",#N/A,FALSE,"C"}</definedName>
    <definedName name="wrn.BIGGER." localSheetId="1" hidden="1">{"PROFORMA",#N/A,FALSE,"A";"BIGGER 1",#N/A,FALSE,"B";"BIGGER 2",#N/A,FALSE,"B";"BIGGER 3",#N/A,FALSE,"B";"SMALL CF 1",#N/A,FALSE,"C"}</definedName>
    <definedName name="wrn.BIGGER." hidden="1">{"PROFORMA",#N/A,FALSE,"A";"BIGGER 1",#N/A,FALSE,"B";"BIGGER 2",#N/A,FALSE,"B";"BIGGER 3",#N/A,FALSE,"B";"SMALL CF 1",#N/A,FALSE,"C"}</definedName>
    <definedName name="wrn.Birdie." localSheetId="4" hidden="1">{#N/A,#N/A,FALSE,"Trans Summary";#N/A,#N/A,FALSE,"Proforma Five Yr";#N/A,#N/A,FALSE,"Occ and Rate"}</definedName>
    <definedName name="wrn.Birdie." localSheetId="3" hidden="1">{#N/A,#N/A,FALSE,"Trans Summary";#N/A,#N/A,FALSE,"Proforma Five Yr";#N/A,#N/A,FALSE,"Occ and Rate"}</definedName>
    <definedName name="wrn.Birdie." localSheetId="1" hidden="1">{#N/A,#N/A,FALSE,"Trans Summary";#N/A,#N/A,FALSE,"Proforma Five Yr";#N/A,#N/A,FALSE,"Occ and Rate"}</definedName>
    <definedName name="wrn.Birdie." hidden="1">{#N/A,#N/A,FALSE,"Trans Summary";#N/A,#N/A,FALSE,"Proforma Five Yr";#N/A,#N/A,FALSE,"Occ and Rate"}</definedName>
    <definedName name="wrn.BlackWhite." localSheetId="4" hidden="1">{#N/A,#N/A,FALSE,"NNN sum";#N/A,#N/A,FALSE,"10-yr Opt. A Sum";#N/A,#N/A,FALSE,"10-yr Opt A Other Costs";#N/A,#N/A,FALSE,"Purchase Sum";#N/A,#N/A,FALSE,"Purchase Other Costs"}</definedName>
    <definedName name="wrn.BlackWhite." localSheetId="3" hidden="1">{#N/A,#N/A,FALSE,"NNN sum";#N/A,#N/A,FALSE,"10-yr Opt. A Sum";#N/A,#N/A,FALSE,"10-yr Opt A Other Costs";#N/A,#N/A,FALSE,"Purchase Sum";#N/A,#N/A,FALSE,"Purchase Other Costs"}</definedName>
    <definedName name="wrn.BlackWhite." localSheetId="1" hidden="1">{#N/A,#N/A,FALSE,"NNN sum";#N/A,#N/A,FALSE,"10-yr Opt. A Sum";#N/A,#N/A,FALSE,"10-yr Opt A Other Costs";#N/A,#N/A,FALSE,"Purchase Sum";#N/A,#N/A,FALSE,"Purchase Other Costs"}</definedName>
    <definedName name="wrn.BlackWhite." hidden="1">{#N/A,#N/A,FALSE,"NNN sum";#N/A,#N/A,FALSE,"10-yr Opt. A Sum";#N/A,#N/A,FALSE,"10-yr Opt A Other Costs";#N/A,#N/A,FALSE,"Purchase Sum";#N/A,#N/A,FALSE,"Purchase Other Costs"}</definedName>
    <definedName name="wrn.bleu4." localSheetId="4" hidden="1">{#N/A,#N/A,FALSE}</definedName>
    <definedName name="wrn.bleu4." localSheetId="3" hidden="1">{#N/A,#N/A,FALSE}</definedName>
    <definedName name="wrn.bleu4." localSheetId="1" hidden="1">{#N/A,#N/A,FALSE}</definedName>
    <definedName name="wrn.bleu4." hidden="1">{#N/A,#N/A,FALSE}</definedName>
    <definedName name="wrn.book." localSheetId="4" hidden="1">{"page1",#N/A,FALSE,"net investor returns";"page2",#N/A,FALSE,"net investor returns"}</definedName>
    <definedName name="wrn.book." localSheetId="3" hidden="1">{"page1",#N/A,FALSE,"net investor returns";"page2",#N/A,FALSE,"net investor returns"}</definedName>
    <definedName name="wrn.book." localSheetId="1" hidden="1">{"page1",#N/A,FALSE,"net investor returns";"page2",#N/A,FALSE,"net investor returns"}</definedName>
    <definedName name="wrn.book." hidden="1">{"page1",#N/A,FALSE,"net investor returns";"page2",#N/A,FALSE,"net investor returns"}</definedName>
    <definedName name="wrn.Both._.Outputs." localSheetId="4" hidden="1">{"LTV Output",#N/A,FALSE,"Output";"DCR Output",#N/A,FALSE,"Output"}</definedName>
    <definedName name="wrn.Both._.Outputs." localSheetId="3" hidden="1">{"LTV Output",#N/A,FALSE,"Output";"DCR Output",#N/A,FALSE,"Output"}</definedName>
    <definedName name="wrn.Both._.Outputs." localSheetId="1" hidden="1">{"LTV Output",#N/A,FALSE,"Output";"DCR Output",#N/A,FALSE,"Output"}</definedName>
    <definedName name="wrn.Both._.Outputs." hidden="1">{"LTV Output",#N/A,FALSE,"Output";"DCR Output",#N/A,FALSE,"Output"}</definedName>
    <definedName name="wrn.Buildups." localSheetId="4" hidden="1">{"ACQ",#N/A,FALSE,"ACQUISITIONS";"ACQF",#N/A,FALSE,"ACQUISITIONS";"PF",#N/A,FALSE,"PROYECTOVILA";"PV",#N/A,FALSE,"PROYECTOVILA";"Fee Dev",#N/A,FALSE,"DEVELOPMENT GROWTH";"gd",#N/A,FALSE,"DEVELOPMENT GROWTH"}</definedName>
    <definedName name="wrn.Buildups." localSheetId="3"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Analysis." localSheetId="4" hidden="1">{"CF",#N/A,FALSE,"Cash Flow";"RET",#N/A,FALSE,"Returns";"NPV",#N/A,FALSE,"Values";"ASMPT",#N/A,FALSE,"Assumptions"}</definedName>
    <definedName name="wrn.Cash._.Flow._.Analysis." localSheetId="3" hidden="1">{"CF",#N/A,FALSE,"Cash Flow";"RET",#N/A,FALSE,"Returns";"NPV",#N/A,FALSE,"Values";"ASMPT",#N/A,FALSE,"Assumptions"}</definedName>
    <definedName name="wrn.Cash._.Flow._.Analysis." localSheetId="1" hidden="1">{"CF",#N/A,FALSE,"Cash Flow";"RET",#N/A,FALSE,"Returns";"NPV",#N/A,FALSE,"Values";"ASMPT",#N/A,FALSE,"Assumptions"}</definedName>
    <definedName name="wrn.Cash._.Flow._.Analysis." hidden="1">{"CF",#N/A,FALSE,"Cash Flow";"RET",#N/A,FALSE,"Returns";"NPV",#N/A,FALSE,"Values";"ASMPT",#N/A,FALSE,"Assumptions"}</definedName>
    <definedName name="wrn.Complete._.Review." localSheetId="4" hidden="1">{#N/A,#N/A,FALSE,"Occ and Rate";#N/A,#N/A,FALSE,"PF Input";#N/A,#N/A,FALSE,"Capital Input";#N/A,#N/A,FALSE,"Proforma Five Yr";#N/A,#N/A,FALSE,"Calculations";#N/A,#N/A,FALSE,"Transaction Summary-DTW"}</definedName>
    <definedName name="wrn.Complete._.Review." localSheetId="3" hidden="1">{#N/A,#N/A,FALSE,"Occ and Rate";#N/A,#N/A,FALSE,"PF Input";#N/A,#N/A,FALSE,"Capital Input";#N/A,#N/A,FALSE,"Proforma Five Yr";#N/A,#N/A,FALSE,"Calculations";#N/A,#N/A,FALSE,"Transaction Summary-DTW"}</definedName>
    <definedName name="wrn.Complete._.Review." localSheetId="1"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nference._.Center._.Financials." localSheetId="4" hidden="1">{#N/A,#N/A,FALSE,"Pro Forma";#N/A,#N/A,FALSE,"Project Summary";#N/A,#N/A,FALSE,"Detail Estimate";#N/A,#N/A,FALSE,"Cashflow Schedule"}</definedName>
    <definedName name="wrn.Conference._.Center._.Financials." localSheetId="3" hidden="1">{#N/A,#N/A,FALSE,"Pro Forma";#N/A,#N/A,FALSE,"Project Summary";#N/A,#N/A,FALSE,"Detail Estimate";#N/A,#N/A,FALSE,"Cashflow Schedule"}</definedName>
    <definedName name="wrn.Conference._.Center._.Financials." localSheetId="1" hidden="1">{#N/A,#N/A,FALSE,"Pro Forma";#N/A,#N/A,FALSE,"Project Summary";#N/A,#N/A,FALSE,"Detail Estimate";#N/A,#N/A,FALSE,"Cashflow Schedule"}</definedName>
    <definedName name="wrn.Conference._.Center._.Financials." hidden="1">{#N/A,#N/A,FALSE,"Pro Forma";#N/A,#N/A,FALSE,"Project Summary";#N/A,#N/A,FALSE,"Detail Estimate";#N/A,#N/A,FALSE,"Cashflow Schedule"}</definedName>
    <definedName name="wrn.Control._.Sheet." localSheetId="4" hidden="1">{#N/A,#N/A,FALSE,"CONTROL"}</definedName>
    <definedName name="wrn.Control._.Sheet." localSheetId="3" hidden="1">{#N/A,#N/A,FALSE,"CONTROL"}</definedName>
    <definedName name="wrn.Control._.Sheet." localSheetId="1" hidden="1">{#N/A,#N/A,FALSE,"CONTROL"}</definedName>
    <definedName name="wrn.Control._.Sheet." hidden="1">{#N/A,#N/A,FALSE,"CONTROL"}</definedName>
    <definedName name="wrn.Credit._.Summary." localSheetId="4" hidden="1">{#N/A,#N/A,FALSE,"CREDIT"}</definedName>
    <definedName name="wrn.Credit._.Summary." localSheetId="3" hidden="1">{#N/A,#N/A,FALSE,"CREDIT"}</definedName>
    <definedName name="wrn.Credit._.Summary." localSheetId="1" hidden="1">{#N/A,#N/A,FALSE,"CREDIT"}</definedName>
    <definedName name="wrn.Credit._.Summary." hidden="1">{#N/A,#N/A,FALSE,"CREDIT"}</definedName>
    <definedName name="wrn.data." localSheetId="4" hidden="1">{"data",#N/A,FALSE,"INPUT"}</definedName>
    <definedName name="wrn.data." localSheetId="3" hidden="1">{"data",#N/A,FALSE,"INPUT"}</definedName>
    <definedName name="wrn.data." localSheetId="1" hidden="1">{"data",#N/A,FALSE,"INPUT"}</definedName>
    <definedName name="wrn.data." hidden="1">{"data",#N/A,FALSE,"INPUT"}</definedName>
    <definedName name="wrn.DCR._.Output." localSheetId="4" hidden="1">{"DCR Output",#N/A,FALSE,"Output"}</definedName>
    <definedName name="wrn.DCR._.Output." localSheetId="3" hidden="1">{"DCR Output",#N/A,FALSE,"Output"}</definedName>
    <definedName name="wrn.DCR._.Output." localSheetId="1" hidden="1">{"DCR Output",#N/A,FALSE,"Output"}</definedName>
    <definedName name="wrn.DCR._.Output." hidden="1">{"DCR Output",#N/A,FALSE,"Output"}</definedName>
    <definedName name="wrn.Demand._.Calcs." localSheetId="4" hidden="1">{#N/A,#N/A,FALSE,"Demand Calcs"}</definedName>
    <definedName name="wrn.Demand._.Calcs." localSheetId="3" hidden="1">{#N/A,#N/A,FALSE,"Demand Calcs"}</definedName>
    <definedName name="wrn.Demand._.Calcs." localSheetId="1" hidden="1">{#N/A,#N/A,FALSE,"Demand Calcs"}</definedName>
    <definedName name="wrn.Demand._.Calcs." hidden="1">{#N/A,#N/A,FALSE,"Demand Calcs"}</definedName>
    <definedName name="wrn.Demand._.Inputs." localSheetId="4" hidden="1">{#N/A,#N/A,FALSE,"Demand Inputs"}</definedName>
    <definedName name="wrn.Demand._.Inputs." localSheetId="3" hidden="1">{#N/A,#N/A,FALSE,"Demand Inputs"}</definedName>
    <definedName name="wrn.Demand._.Inputs." localSheetId="1" hidden="1">{#N/A,#N/A,FALSE,"Demand Inputs"}</definedName>
    <definedName name="wrn.Demand._.Inputs." hidden="1">{#N/A,#N/A,FALSE,"Demand Inputs"}</definedName>
    <definedName name="wrn.dep." localSheetId="4" hidden="1">{"dep. full detail",#N/A,FALSE,"annex";"3cd annex",#N/A,FALSE,"annex";"co. dep.",#N/A,FALSE,"annex"}</definedName>
    <definedName name="wrn.dep." localSheetId="3" hidden="1">{"dep. full detail",#N/A,FALSE,"annex";"3cd annex",#N/A,FALSE,"annex";"co. dep.",#N/A,FALSE,"annex"}</definedName>
    <definedName name="wrn.dep." localSheetId="1" hidden="1">{"dep. full detail",#N/A,FALSE,"annex";"3cd annex",#N/A,FALSE,"annex";"co. dep.",#N/A,FALSE,"annex"}</definedName>
    <definedName name="wrn.dep." hidden="1">{"dep. full detail",#N/A,FALSE,"annex";"3cd annex",#N/A,FALSE,"annex";"co. dep.",#N/A,FALSE,"annex"}</definedName>
    <definedName name="wrn.DEPTS." localSheetId="4"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3"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localSheetId="1"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PTS." hidden="1">{#N/A,#N/A,FALSE,"2701";#N/A,#N/A,FALSE,"2702";#N/A,#N/A,FALSE,"2703";#N/A,#N/A,FALSE,"2704";#N/A,#N/A,FALSE,"2705";#N/A,#N/A,FALSE,"2706";#N/A,#N/A,FALSE,"2707";#N/A,#N/A,FALSE,"2708";#N/A,#N/A,FALSE,"2709";#N/A,#N/A,FALSE,"2710";#N/A,#N/A,FALSE,"2711";#N/A,#N/A,FALSE,"2712";#N/A,#N/A,FALSE,"2713";#N/A,#N/A,FALSE,"2714";#N/A,#N/A,FALSE,"2715";#N/A,#N/A,FALSE,"2716";#N/A,#N/A,FALSE,"2718";#N/A,#N/A,FALSE,"2719";#N/A,#N/A,FALSE,"ASL"}</definedName>
    <definedName name="wrn.detail." localSheetId="4" hidden="1">{"Build1",#N/A,FALSE,"Buildup";"Build2",#N/A,FALSE,"Buildup";"Build3",#N/A,FALSE,"Buildup"}</definedName>
    <definedName name="wrn.detail." localSheetId="3"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Engineering." localSheetId="4" hidden="1">{#N/A,#N/A,FALSE,"ENGINEERING"}</definedName>
    <definedName name="wrn.Engineering." localSheetId="3" hidden="1">{#N/A,#N/A,FALSE,"ENGINEERING"}</definedName>
    <definedName name="wrn.Engineering." localSheetId="1" hidden="1">{#N/A,#N/A,FALSE,"ENGINEERING"}</definedName>
    <definedName name="wrn.Engineering." hidden="1">{#N/A,#N/A,FALSE,"ENGINEERING"}</definedName>
    <definedName name="wrn.Environmental." localSheetId="4" hidden="1">{#N/A,#N/A,FALSE,"ENVIRONMENTAL"}</definedName>
    <definedName name="wrn.Environmental." localSheetId="3" hidden="1">{#N/A,#N/A,FALSE,"ENVIRONMENTAL"}</definedName>
    <definedName name="wrn.Environmental." localSheetId="1" hidden="1">{#N/A,#N/A,FALSE,"ENVIRONMENTAL"}</definedName>
    <definedName name="wrn.Environmental." hidden="1">{#N/A,#N/A,FALSE,"ENVIRONMENTAL"}</definedName>
    <definedName name="wrn.EVEREST." localSheetId="4" hidden="1">{#N/A,#N/A,FALSE,"BANKLIMITS";#N/A,#N/A,FALSE,"OPSTATE";#N/A,#N/A,FALSE,"BSLIABILITY";#N/A,#N/A,FALSE,"BSASSETS";#N/A,#N/A,FALSE,"CABUILDUP";#N/A,#N/A,FALSE,"WCASSESS";#N/A,#N/A,FALSE,"FUNDFLOW";#N/A,#N/A,FALSE,"DSCR";#N/A,#N/A,FALSE,"RATIOS";#N/A,#N/A,FALSE,"Term loan"}</definedName>
    <definedName name="wrn.EVEREST." localSheetId="3" hidden="1">{#N/A,#N/A,FALSE,"BANKLIMITS";#N/A,#N/A,FALSE,"OPSTATE";#N/A,#N/A,FALSE,"BSLIABILITY";#N/A,#N/A,FALSE,"BSASSETS";#N/A,#N/A,FALSE,"CABUILDUP";#N/A,#N/A,FALSE,"WCASSESS";#N/A,#N/A,FALSE,"FUNDFLOW";#N/A,#N/A,FALSE,"DSCR";#N/A,#N/A,FALSE,"RATIOS";#N/A,#N/A,FALSE,"Term loan"}</definedName>
    <definedName name="wrn.EVEREST." localSheetId="1" hidden="1">{#N/A,#N/A,FALSE,"BANKLIMITS";#N/A,#N/A,FALSE,"OPSTATE";#N/A,#N/A,FALSE,"BSLIABILITY";#N/A,#N/A,FALSE,"BSASSETS";#N/A,#N/A,FALSE,"CABUILDUP";#N/A,#N/A,FALSE,"WCASSESS";#N/A,#N/A,FALSE,"FUNDFLOW";#N/A,#N/A,FALSE,"DSCR";#N/A,#N/A,FALSE,"RATIOS";#N/A,#N/A,FALSE,"Term loan"}</definedName>
    <definedName name="wrn.EVEREST." hidden="1">{#N/A,#N/A,FALSE,"BANKLIMITS";#N/A,#N/A,FALSE,"OPSTATE";#N/A,#N/A,FALSE,"BSLIABILITY";#N/A,#N/A,FALSE,"BSASSETS";#N/A,#N/A,FALSE,"CABUILDUP";#N/A,#N/A,FALSE,"WCASSESS";#N/A,#N/A,FALSE,"FUNDFLOW";#N/A,#N/A,FALSE,"DSCR";#N/A,#N/A,FALSE,"RATIOS";#N/A,#N/A,FALSE,"Term loan"}</definedName>
    <definedName name="wrn.Executive._.Summary._.Reports." localSheetId="4" hidden="1">{"Estimated Proforma (Prelim. Proforma)",#N/A,TRUE,"Prelim. Proforma";"Summary Cash Flow Grid",#N/A,TRUE,"Cash Flow Grid";"Final Proforma (Final Proforma)",#N/A,TRUE,"Final Proforma";"Cash Flow Graph (Cash Flow Graphic)",#N/A,TRUE,"Cash Flow Graphic"}</definedName>
    <definedName name="wrn.Executive._.Summary._.Reports." localSheetId="3" hidden="1">{"Estimated Proforma (Prelim. Proforma)",#N/A,TRUE,"Prelim. Proforma";"Summary Cash Flow Grid",#N/A,TRUE,"Cash Flow Grid";"Final Proforma (Final Proforma)",#N/A,TRUE,"Final Proforma";"Cash Flow Graph (Cash Flow Graphic)",#N/A,TRUE,"Cash Flow Graphic"}</definedName>
    <definedName name="wrn.Executive._.Summary._.Reports." localSheetId="1" hidden="1">{"Estimated Proforma (Prelim. Proforma)",#N/A,TRUE,"Prelim. Proforma";"Summary Cash Flow Grid",#N/A,TRUE,"Cash Flow Grid";"Final Proforma (Final Proforma)",#N/A,TRUE,"Final Proforma";"Cash Flow Graph (Cash Flow Graphic)",#N/A,TRUE,"Cash Flow Graphic"}</definedName>
    <definedName name="wrn.Executive._.Summary._.Reports." hidden="1">{"Estimated Proforma (Prelim. Proforma)",#N/A,TRUE,"Prelim. Proforma";"Summary Cash Flow Grid",#N/A,TRUE,"Cash Flow Grid";"Final Proforma (Final Proforma)",#N/A,TRUE,"Final Proforma";"Cash Flow Graph (Cash Flow Graphic)",#N/A,TRUE,"Cash Flow Graphic"}</definedName>
    <definedName name="wrn.Fair._.Share._.Calcs." localSheetId="4" hidden="1">{#N/A,#N/A,FALSE,"Fair Share"}</definedName>
    <definedName name="wrn.Fair._.Share._.Calcs." localSheetId="3" hidden="1">{#N/A,#N/A,FALSE,"Fair Share"}</definedName>
    <definedName name="wrn.Fair._.Share._.Calcs." localSheetId="1" hidden="1">{#N/A,#N/A,FALSE,"Fair Share"}</definedName>
    <definedName name="wrn.Fair._.Share._.Calcs." hidden="1">{#N/A,#N/A,FALSE,"Fair Share"}</definedName>
    <definedName name="wrn.Feb98." localSheetId="4" hidden="1">{"sheet a",#N/A,FALSE,"A";"2 9 casflow",#N/A,FALSE,"B"}</definedName>
    <definedName name="wrn.Feb98." localSheetId="3" hidden="1">{"sheet a",#N/A,FALSE,"A";"2 9 casflow",#N/A,FALSE,"B"}</definedName>
    <definedName name="wrn.Feb98." localSheetId="1" hidden="1">{"sheet a",#N/A,FALSE,"A";"2 9 casflow",#N/A,FALSE,"B"}</definedName>
    <definedName name="wrn.Feb98." hidden="1">{"sheet a",#N/A,FALSE,"A";"2 9 casflow",#N/A,FALSE,"B"}</definedName>
    <definedName name="wrn.Final._.Output." localSheetId="4" hidden="1">{#N/A,#N/A,FALSE,"Final Output"}</definedName>
    <definedName name="wrn.Final._.Output." localSheetId="3" hidden="1">{#N/A,#N/A,FALSE,"Final Output"}</definedName>
    <definedName name="wrn.Final._.Output." localSheetId="1" hidden="1">{#N/A,#N/A,FALSE,"Final Output"}</definedName>
    <definedName name="wrn.Final._.Output." hidden="1">{#N/A,#N/A,FALSE,"Final Output"}</definedName>
    <definedName name="wrn.Financials_long." localSheetId="4" hidden="1">{"IS",#N/A,FALSE,"Financials2 (Expanded)";"bsa",#N/A,FALSE,"Financials2 (Expanded)";"BS",#N/A,FALSE,"Financials2 (Expanded)";"CF",#N/A,FALSE,"Financials2 (Expanded)"}</definedName>
    <definedName name="wrn.Financials_long." localSheetId="3"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COMPARISON." localSheetId="4" hidden="1">{"Full Sheet",#N/A,FALSE,"Expense Comparison"}</definedName>
    <definedName name="wrn.FULL._.COMPARISON." localSheetId="3" hidden="1">{"Full Sheet",#N/A,FALSE,"Expense Comparison"}</definedName>
    <definedName name="wrn.FULL._.COMPARISON." localSheetId="1" hidden="1">{"Full Sheet",#N/A,FALSE,"Expense Comparison"}</definedName>
    <definedName name="wrn.FULL._.COMPARISON." hidden="1">{"Full Sheet",#N/A,FALSE,"Expense Comparison"}</definedName>
    <definedName name="wrn.Full._.Financials." localSheetId="4" hidden="1">{#N/A,#N/A,TRUE,"Financials";#N/A,#N/A,TRUE,"Operating Statistics";#N/A,#N/A,TRUE,"Capex &amp; Depreciation";#N/A,#N/A,TRUE,"Debt"}</definedName>
    <definedName name="wrn.Full._.Financials." localSheetId="3" hidden="1">{#N/A,#N/A,TRUE,"Financials";#N/A,#N/A,TRUE,"Operating Statistics";#N/A,#N/A,TRUE,"Capex &amp; Depreciation";#N/A,#N/A,TRUE,"Debt"}</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3"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esentation." localSheetId="4"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3"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localSheetId="1"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Presentation." hidden="1">{#N/A,#N/A,FALSE,"SUMOPS";#N/A,#N/A,FALSE,"REVCAT";#N/A,#N/A,FALSE,"REV-SUM";#N/A,#N/A,FALSE,"REV-DETAIL";#N/A,#N/A,FALSE,"COS-DETAIL";#N/A,#N/A,FALSE,"PROJ VAR";#N/A,#N/A,FALSE,"C-EXP";#N/A,#N/A,FALSE,"3550";#N/A,#N/A,FALSE,"3551";#N/A,#N/A,FALSE,"3552";#N/A,#N/A,FALSE,"3553";#N/A,#N/A,FALSE,"3554";#N/A,#N/A,FALSE,"3555";#N/A,#N/A,FALSE,"3556";#N/A,#N/A,FALSE,"3557";#N/A,#N/A,FALSE,"3558";#N/A,#N/A,FALSE,"3559";#N/A,#N/A,FALSE,"3560";#N/A,#N/A,FALSE,"3561";#N/A,#N/A,FALSE,"3562";#N/A,#N/A,FALSE,"SUMOPSD";#N/A,#N/A,FALSE,"CASH FLOW"}</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1" localSheetId="4" hidden="1">{#N/A,#N/A,TRUE,"Financials";#N/A,#N/A,TRUE,"Operating Statistics";#N/A,#N/A,TRUE,"Capex &amp; Depreciation";#N/A,#N/A,TRUE,"Debt"}</definedName>
    <definedName name="wrn.full.fin.1" localSheetId="3" hidden="1">{#N/A,#N/A,TRUE,"Financials";#N/A,#N/A,TRUE,"Operating Statistics";#N/A,#N/A,TRUE,"Capex &amp; Depreciation";#N/A,#N/A,TRUE,"Debt"}</definedName>
    <definedName name="wrn.full.fin.1" localSheetId="1" hidden="1">{#N/A,#N/A,TRUE,"Financials";#N/A,#N/A,TRUE,"Operating Statistics";#N/A,#N/A,TRUE,"Capex &amp; Depreciation";#N/A,#N/A,TRUE,"Debt"}</definedName>
    <definedName name="wrn.full.fin.1" hidden="1">{#N/A,#N/A,TRUE,"Financials";#N/A,#N/A,TRUE,"Operating Statistics";#N/A,#N/A,TRUE,"Capex &amp; Depreciation";#N/A,#N/A,TRUE,"Debt"}</definedName>
    <definedName name="wrn.G.C.P.L.." localSheetId="4" hidden="1">{#N/A,#N/A,FALSE,"gc (2)"}</definedName>
    <definedName name="wrn.G.C.P.L.." localSheetId="3" hidden="1">{#N/A,#N/A,FALSE,"gc (2)"}</definedName>
    <definedName name="wrn.G.C.P.L.." localSheetId="1" hidden="1">{#N/A,#N/A,FALSE,"gc (2)"}</definedName>
    <definedName name="wrn.G.C.P.L.." hidden="1">{#N/A,#N/A,FALSE,"gc (2)"}</definedName>
    <definedName name="wrn.GSA._.PRINT." localSheetId="4" hidden="1">{#N/A,#N/A,FALSE,"DEV COSTS";#N/A,#N/A,FALSE,"10-YR C. F."}</definedName>
    <definedName name="wrn.GSA._.PRINT." localSheetId="3" hidden="1">{#N/A,#N/A,FALSE,"DEV COSTS";#N/A,#N/A,FALSE,"10-YR C. F."}</definedName>
    <definedName name="wrn.GSA._.PRINT." localSheetId="1" hidden="1">{#N/A,#N/A,FALSE,"DEV COSTS";#N/A,#N/A,FALSE,"10-YR C. F."}</definedName>
    <definedName name="wrn.GSA._.PRINT." hidden="1">{#N/A,#N/A,FALSE,"DEV COSTS";#N/A,#N/A,FALSE,"10-YR C. F."}</definedName>
    <definedName name="wrn.Historical._.Analysis." localSheetId="4" hidden="1">{#N/A,#N/A,FALSE,"HISTORICAL REV &amp; EXP"}</definedName>
    <definedName name="wrn.Historical._.Analysis." localSheetId="3" hidden="1">{#N/A,#N/A,FALSE,"HISTORICAL REV &amp; EXP"}</definedName>
    <definedName name="wrn.Historical._.Analysis." localSheetId="1" hidden="1">{#N/A,#N/A,FALSE,"HISTORICAL REV &amp; EXP"}</definedName>
    <definedName name="wrn.Historical._.Analysis." hidden="1">{#N/A,#N/A,FALSE,"HISTORICAL REV &amp; EXP"}</definedName>
    <definedName name="wrn.Hotel._.and._.Conf._.Center._.Owner._.Returns." localSheetId="4" hidden="1">{#N/A,#N/A,FALSE,"Combined Returns";#N/A,#N/A,FALSE,"Tax Returns";#N/A,#N/A,FALSE,"Cash Returns"}</definedName>
    <definedName name="wrn.Hotel._.and._.Conf._.Center._.Owner._.Returns." localSheetId="3" hidden="1">{#N/A,#N/A,FALSE,"Combined Returns";#N/A,#N/A,FALSE,"Tax Returns";#N/A,#N/A,FALSE,"Cash Returns"}</definedName>
    <definedName name="wrn.Hotel._.and._.Conf._.Center._.Owner._.Returns." localSheetId="1" hidden="1">{#N/A,#N/A,FALSE,"Combined Returns";#N/A,#N/A,FALSE,"Tax Returns";#N/A,#N/A,FALSE,"Cash Returns"}</definedName>
    <definedName name="wrn.Hotel._.and._.Conf._.Center._.Owner._.Returns." hidden="1">{#N/A,#N/A,FALSE,"Combined Returns";#N/A,#N/A,FALSE,"Tax Returns";#N/A,#N/A,FALSE,"Cash Returns"}</definedName>
    <definedName name="wrn.Hotel._.Financials." localSheetId="4" hidden="1">{#N/A,#N/A,FALSE,"Pro Forma";#N/A,#N/A,FALSE,"Project Summary";#N/A,#N/A,FALSE,"Detail Estimate";#N/A,#N/A,FALSE,"Cashflow Schedule"}</definedName>
    <definedName name="wrn.Hotel._.Financials." localSheetId="3" hidden="1">{#N/A,#N/A,FALSE,"Pro Forma";#N/A,#N/A,FALSE,"Project Summary";#N/A,#N/A,FALSE,"Detail Estimate";#N/A,#N/A,FALSE,"Cashflow Schedule"}</definedName>
    <definedName name="wrn.Hotel._.Financials." localSheetId="1" hidden="1">{#N/A,#N/A,FALSE,"Pro Forma";#N/A,#N/A,FALSE,"Project Summary";#N/A,#N/A,FALSE,"Detail Estimate";#N/A,#N/A,FALSE,"Cashflow Schedule"}</definedName>
    <definedName name="wrn.Hotel._.Financials." hidden="1">{#N/A,#N/A,FALSE,"Pro Forma";#N/A,#N/A,FALSE,"Project Summary";#N/A,#N/A,FALSE,"Detail Estimate";#N/A,#N/A,FALSE,"Cashflow Schedule"}</definedName>
    <definedName name="wrn.Index." localSheetId="4" hidden="1">{#N/A,#N/A,FALSE,"INDEX"}</definedName>
    <definedName name="wrn.Index." localSheetId="3" hidden="1">{#N/A,#N/A,FALSE,"INDEX"}</definedName>
    <definedName name="wrn.Index." localSheetId="1" hidden="1">{#N/A,#N/A,FALSE,"INDEX"}</definedName>
    <definedName name="wrn.Index." hidden="1">{#N/A,#N/A,FALSE,"INDEX"}</definedName>
    <definedName name="wrn.Inputs." localSheetId="4" hidden="1">{"Inflation-BaseYear",#N/A,FALSE,"Inputs"}</definedName>
    <definedName name="wrn.Inputs." localSheetId="3" hidden="1">{"Inflation-BaseYear",#N/A,FALSE,"Inputs"}</definedName>
    <definedName name="wrn.Inputs." localSheetId="1" hidden="1">{"Inflation-BaseYear",#N/A,FALSE,"Inputs"}</definedName>
    <definedName name="wrn.Inputs." hidden="1">{"Inflation-BaseYear",#N/A,FALSE,"Inputs"}</definedName>
    <definedName name="wrn.Investment._.Review." localSheetId="4" hidden="1">{#N/A,#N/A,FALSE,"Proforma Five Yr";#N/A,#N/A,FALSE,"Capital Input";#N/A,#N/A,FALSE,"Calculations";#N/A,#N/A,FALSE,"Transaction Summary-DTW"}</definedName>
    <definedName name="wrn.Investment._.Review." localSheetId="3" hidden="1">{#N/A,#N/A,FALSE,"Proforma Five Yr";#N/A,#N/A,FALSE,"Capital Input";#N/A,#N/A,FALSE,"Calculations";#N/A,#N/A,FALSE,"Transaction Summary-DTW"}</definedName>
    <definedName name="wrn.Investment._.Review." localSheetId="1"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nvestment._.Summary._.Golf._.Suites." localSheetId="4" hidden="1">{"Preferred Equity IRR",#N/A,FALSE,"PROFORMA";"GP Cash Flow and IRR",#N/A,FALSE,"PROFORMA"}</definedName>
    <definedName name="wrn.Investment._.Summary._.Golf._.Suites." localSheetId="3" hidden="1">{"Preferred Equity IRR",#N/A,FALSE,"PROFORMA";"GP Cash Flow and IRR",#N/A,FALSE,"PROFORMA"}</definedName>
    <definedName name="wrn.Investment._.Summary._.Golf._.Suites." localSheetId="1" hidden="1">{"Preferred Equity IRR",#N/A,FALSE,"PROFORMA";"GP Cash Flow and IRR",#N/A,FALSE,"PROFORMA"}</definedName>
    <definedName name="wrn.Investment._.Summary._.Golf._.Suites." hidden="1">{"Preferred Equity IRR",#N/A,FALSE,"PROFORMA";"GP Cash Flow and IRR",#N/A,FALSE,"PROFORMA"}</definedName>
    <definedName name="wrn.jan._.98." localSheetId="4" hidden="1">{"sheet a",#N/A,FALSE,"A";"sheet b 1",#N/A,FALSE,"B";"sheet b 2",#N/A,FALSE,"B"}</definedName>
    <definedName name="wrn.jan._.98." localSheetId="3" hidden="1">{"sheet a",#N/A,FALSE,"A";"sheet b 1",#N/A,FALSE,"B";"sheet b 2",#N/A,FALSE,"B"}</definedName>
    <definedName name="wrn.jan._.98." localSheetId="1" hidden="1">{"sheet a",#N/A,FALSE,"A";"sheet b 1",#N/A,FALSE,"B";"sheet b 2",#N/A,FALSE,"B"}</definedName>
    <definedName name="wrn.jan._.98." hidden="1">{"sheet a",#N/A,FALSE,"A";"sheet b 1",#N/A,FALSE,"B";"sheet b 2",#N/A,FALSE,"B"}</definedName>
    <definedName name="wrn.Latent._.Demand._.Inputs." localSheetId="4" hidden="1">{#N/A,#N/A,FALSE,"Latent"}</definedName>
    <definedName name="wrn.Latent._.Demand._.Inputs." localSheetId="3" hidden="1">{#N/A,#N/A,FALSE,"Latent"}</definedName>
    <definedName name="wrn.Latent._.Demand._.Inputs." localSheetId="1" hidden="1">{#N/A,#N/A,FALSE,"Latent"}</definedName>
    <definedName name="wrn.Latent._.Demand._.Inputs." hidden="1">{#N/A,#N/A,FALSE,"Latent"}</definedName>
    <definedName name="wrn.Leases." localSheetId="4" hidden="1">{#N/A,#N/A,FALSE,"Leases"}</definedName>
    <definedName name="wrn.Leases." localSheetId="3" hidden="1">{#N/A,#N/A,FALSE,"Leases"}</definedName>
    <definedName name="wrn.Leases." localSheetId="1" hidden="1">{#N/A,#N/A,FALSE,"Leases"}</definedName>
    <definedName name="wrn.Leases." hidden="1">{#N/A,#N/A,FALSE,"Leases"}</definedName>
    <definedName name="wrn.Loan._.Pricing._.Analysis." localSheetId="4" hidden="1">{#N/A,#N/A,FALSE,"LOAN ANALYSIS"}</definedName>
    <definedName name="wrn.Loan._.Pricing._.Analysis." localSheetId="3" hidden="1">{#N/A,#N/A,FALSE,"LOAN ANALYSIS"}</definedName>
    <definedName name="wrn.Loan._.Pricing._.Analysis." localSheetId="1" hidden="1">{#N/A,#N/A,FALSE,"LOAN ANALYSIS"}</definedName>
    <definedName name="wrn.Loan._.Pricing._.Analysis." hidden="1">{#N/A,#N/A,FALSE,"LOAN ANALYSIS"}</definedName>
    <definedName name="wrn.LTCG." localSheetId="4" hidden="1">{"office ltcg",#N/A,FALSE,"gain01";"IT LTCG",#N/A,FALSE,"gain01"}</definedName>
    <definedName name="wrn.LTCG." localSheetId="3" hidden="1">{"office ltcg",#N/A,FALSE,"gain01";"IT LTCG",#N/A,FALSE,"gain01"}</definedName>
    <definedName name="wrn.LTCG." localSheetId="1" hidden="1">{"office ltcg",#N/A,FALSE,"gain01";"IT LTCG",#N/A,FALSE,"gain01"}</definedName>
    <definedName name="wrn.LTCG." hidden="1">{"office ltcg",#N/A,FALSE,"gain01";"IT LTCG",#N/A,FALSE,"gain01"}</definedName>
    <definedName name="wrn.LTV._.Output." localSheetId="4" hidden="1">{"LTV Output",#N/A,FALSE,"Output"}</definedName>
    <definedName name="wrn.LTV._.Output." localSheetId="3" hidden="1">{"LTV Output",#N/A,FALSE,"Output"}</definedName>
    <definedName name="wrn.LTV._.Output." localSheetId="1" hidden="1">{"LTV Output",#N/A,FALSE,"Output"}</definedName>
    <definedName name="wrn.LTV._.Output." hidden="1">{"LTV Output",#N/A,FALSE,"Output"}</definedName>
    <definedName name="wrn.Master._.Developer._.Cash._.Flow." localSheetId="4" hidden="1">{#N/A,#N/A,FALSE,"Assumptions";#N/A,#N/A,FALSE,"Master Dev P&amp;L"}</definedName>
    <definedName name="wrn.Master._.Developer._.Cash._.Flow." localSheetId="3" hidden="1">{#N/A,#N/A,FALSE,"Assumptions";#N/A,#N/A,FALSE,"Master Dev P&amp;L"}</definedName>
    <definedName name="wrn.Master._.Developer._.Cash._.Flow." localSheetId="1" hidden="1">{#N/A,#N/A,FALSE,"Assumptions";#N/A,#N/A,FALSE,"Master Dev P&amp;L"}</definedName>
    <definedName name="wrn.Master._.Developer._.Cash._.Flow." hidden="1">{#N/A,#N/A,FALSE,"Assumptions";#N/A,#N/A,FALSE,"Master Dev P&amp;L"}</definedName>
    <definedName name="wrn.MGTSUMRPT." localSheetId="4"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3"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localSheetId="1"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GTSUMRPT." hidden="1">{#N/A,#N/A,FALSE,"CONSOLID";#N/A,#N/A,FALSE,"SPS &amp; POST";#N/A,#N/A,FALSE,"STUD-OPS";#N/A,#N/A,FALSE,"SUMOPS";#N/A,#N/A,FALSE,"EXECSUM";#N/A,#N/A,FALSE,"GRAPHS";#N/A,#N/A,FALSE,"REV-STG";#N/A,#N/A,FALSE,"SUMEXP";#N/A,#N/A,FALSE,"Rec-Rev-Mo";#N/A,#N/A,FALSE,"Rec-Rev-YTD";#N/A,#N/A,FALSE,"Rec-Month";#N/A,#N/A,FALSE,"Rec-YTD";#N/A,#N/A,FALSE,"STG-UTIL";#N/A,#N/A,FALSE,"OFFICE REV";#N/A,#N/A,FALSE,"INVENTORY";#N/A,#N/A,FALSE,"M&amp;R-ADMIN";#N/A,#N/A,FALSE,"M&amp;R-TOTAL";#N/A,#N/A,FALSE,"PROP-WARD"}</definedName>
    <definedName name="wrn.MODEL." localSheetId="4" hidden="1">{"IS",#N/A,FALSE,"Income Statement";"ISR",#N/A,FALSE,"Income Statement Ratios";"BS",#N/A,FALSE,"Balance Sheet";"BSR",#N/A,FALSE,"Balance Sheet Ratios";"CF",#N/A,FALSE,"Cash Flow";"SALES",#N/A,FALSE,"Sales Analysis";"RR",#N/A,FALSE,"Recent Results"}</definedName>
    <definedName name="wrn.MODEL." localSheetId="3" hidden="1">{"IS",#N/A,FALSE,"Income Statement";"ISR",#N/A,FALSE,"Income Statement Ratios";"BS",#N/A,FALSE,"Balance Sheet";"BSR",#N/A,FALSE,"Balance Sheet Ratios";"CF",#N/A,FALSE,"Cash Flow";"SALES",#N/A,FALSE,"Sales Analysis";"RR",#N/A,FALSE,"Recent Results"}</definedName>
    <definedName name="wrn.MODEL." localSheetId="1" hidden="1">{"IS",#N/A,FALSE,"Income Statement";"ISR",#N/A,FALSE,"Income Statement Ratios";"BS",#N/A,FALSE,"Balance Sheet";"BSR",#N/A,FALSE,"Balance Sheet Ratios";"CF",#N/A,FALSE,"Cash Flow";"SALES",#N/A,FALSE,"Sales Analysis";"RR",#N/A,FALSE,"Recent Results"}</definedName>
    <definedName name="wrn.MODEL." hidden="1">{"IS",#N/A,FALSE,"Income Statement";"ISR",#N/A,FALSE,"Income Statement Ratios";"BS",#N/A,FALSE,"Balance Sheet";"BSR",#N/A,FALSE,"Balance Sheet Ratios";"CF",#N/A,FALSE,"Cash Flow";"SALES",#N/A,FALSE,"Sales Analysis";"RR",#N/A,FALSE,"Recent Results"}</definedName>
    <definedName name="wrn.Month." localSheetId="4" hidden="1">{"Month SumOps",#N/A,FALSE,"SumOps";"Month SumGP",#N/A,FALSE,"SumGP";"Month SumExp",#N/A,FALSE,"SumExp";"Month ExpDept",#N/A,FALSE,"ExpDept"}</definedName>
    <definedName name="wrn.Month." localSheetId="3" hidden="1">{"Month SumOps",#N/A,FALSE,"SumOps";"Month SumGP",#N/A,FALSE,"SumGP";"Month SumExp",#N/A,FALSE,"SumExp";"Month ExpDept",#N/A,FALSE,"ExpDept"}</definedName>
    <definedName name="wrn.Month." localSheetId="1" hidden="1">{"Month SumOps",#N/A,FALSE,"SumOps";"Month SumGP",#N/A,FALSE,"SumGP";"Month SumExp",#N/A,FALSE,"SumExp";"Month ExpDept",#N/A,FALSE,"ExpDept"}</definedName>
    <definedName name="wrn.Month." hidden="1">{"Month SumOps",#N/A,FALSE,"SumOps";"Month SumGP",#N/A,FALSE,"SumGP";"Month SumExp",#N/A,FALSE,"SumExp";"Month ExpDept",#N/A,FALSE,"ExpDept"}</definedName>
    <definedName name="wrn.Monthly._.Detail._.Reports." localSheetId="4" hidden="1">{"Detail Project Cash Flow",#N/A,TRUE,"Cash Flow Grid";"Financing Calculation",#N/A,TRUE,"Cash Flow Grid"}</definedName>
    <definedName name="wrn.Monthly._.Detail._.Reports." localSheetId="3" hidden="1">{"Detail Project Cash Flow",#N/A,TRUE,"Cash Flow Grid";"Financing Calculation",#N/A,TRUE,"Cash Flow Grid"}</definedName>
    <definedName name="wrn.Monthly._.Detail._.Reports." localSheetId="1" hidden="1">{"Detail Project Cash Flow",#N/A,TRUE,"Cash Flow Grid";"Financing Calculation",#N/A,TRUE,"Cash Flow Grid"}</definedName>
    <definedName name="wrn.Monthly._.Detail._.Reports." hidden="1">{"Detail Project Cash Flow",#N/A,TRUE,"Cash Flow Grid";"Financing Calculation",#N/A,TRUE,"Cash Flow Grid"}</definedName>
    <definedName name="wrn.NCL._.Tower._.Five._.Year._.Hold." localSheetId="4" hidden="1">{#N/A,#N/A,FALSE,"North Central Life";#N/A,#N/A,FALSE,"Town Square";#N/A,#N/A,FALSE,"Summary"}</definedName>
    <definedName name="wrn.NCL._.Tower._.Five._.Year._.Hold." localSheetId="3" hidden="1">{#N/A,#N/A,FALSE,"North Central Life";#N/A,#N/A,FALSE,"Town Square";#N/A,#N/A,FALSE,"Summary"}</definedName>
    <definedName name="wrn.NCL._.Tower._.Five._.Year._.Hold." localSheetId="1" hidden="1">{#N/A,#N/A,FALSE,"North Central Life";#N/A,#N/A,FALSE,"Town Square";#N/A,#N/A,FALSE,"Summary"}</definedName>
    <definedName name="wrn.NCL._.Tower._.Five._.Year._.Hold." hidden="1">{#N/A,#N/A,FALSE,"North Central Life";#N/A,#N/A,FALSE,"Town Square";#N/A,#N/A,FALSE,"Summary"}</definedName>
    <definedName name="wrn.NoAptRR." localSheetId="4" hidden="1">{#N/A,#N/A,FALSE,"AptStabYr";#N/A,#N/A,FALSE,"Hard Costs";#N/A,#N/A,FALSE,"Project Costs ";#N/A,#N/A,FALSE,"Draw M1-18";#N/A,#N/A,FALSE,"LeaseUpHotel";#N/A,#N/A,FALSE,"Apt10YrCF";#N/A,#N/A,FALSE,"Hotel CF";#N/A,#N/A,FALSE,"LeaseUpApt"}</definedName>
    <definedName name="wrn.NoAptRR." localSheetId="3" hidden="1">{#N/A,#N/A,FALSE,"AptStabYr";#N/A,#N/A,FALSE,"Hard Costs";#N/A,#N/A,FALSE,"Project Costs ";#N/A,#N/A,FALSE,"Draw M1-18";#N/A,#N/A,FALSE,"LeaseUpHotel";#N/A,#N/A,FALSE,"Apt10YrCF";#N/A,#N/A,FALSE,"Hotel CF";#N/A,#N/A,FALSE,"LeaseUpApt"}</definedName>
    <definedName name="wrn.NoAptRR." localSheetId="1" hidden="1">{#N/A,#N/A,FALSE,"AptStabYr";#N/A,#N/A,FALSE,"Hard Costs";#N/A,#N/A,FALSE,"Project Costs ";#N/A,#N/A,FALSE,"Draw M1-18";#N/A,#N/A,FALSE,"LeaseUpHotel";#N/A,#N/A,FALSE,"Apt10YrCF";#N/A,#N/A,FALSE,"Hotel CF";#N/A,#N/A,FALSE,"LeaseUpApt"}</definedName>
    <definedName name="wrn.NoAptRR." hidden="1">{#N/A,#N/A,FALSE,"AptStabYr";#N/A,#N/A,FALSE,"Hard Costs";#N/A,#N/A,FALSE,"Project Costs ";#N/A,#N/A,FALSE,"Draw M1-18";#N/A,#N/A,FALSE,"LeaseUpHotel";#N/A,#N/A,FALSE,"Apt10YrCF";#N/A,#N/A,FALSE,"Hotel CF";#N/A,#N/A,FALSE,"LeaseUpApt"}</definedName>
    <definedName name="wrn.Occupancy._.Calcs." localSheetId="4" hidden="1">{#N/A,#N/A,FALSE,"Occ. Calcs"}</definedName>
    <definedName name="wrn.Occupancy._.Calcs." localSheetId="3" hidden="1">{#N/A,#N/A,FALSE,"Occ. Calcs"}</definedName>
    <definedName name="wrn.Occupancy._.Calcs." localSheetId="1" hidden="1">{#N/A,#N/A,FALSE,"Occ. Calcs"}</definedName>
    <definedName name="wrn.Occupancy._.Calcs." hidden="1">{#N/A,#N/A,FALSE,"Occ. Calcs"}</definedName>
    <definedName name="wrn.One._.Pager._.plus._.Technicals." localSheetId="4" hidden="1">{#N/A,#N/A,FALSE,"One Pager";#N/A,#N/A,FALSE,"Technical"}</definedName>
    <definedName name="wrn.One._.Pager._.plus._.Technicals." localSheetId="3" hidden="1">{#N/A,#N/A,FALSE,"One Pager";#N/A,#N/A,FALSE,"Technical"}</definedName>
    <definedName name="wrn.One._.Pager._.plus._.Technicals." localSheetId="1" hidden="1">{#N/A,#N/A,FALSE,"One Pager";#N/A,#N/A,FALSE,"Technical"}</definedName>
    <definedName name="wrn.One._.Pager._.plus._.Technicals." hidden="1">{#N/A,#N/A,FALSE,"One Pager";#N/A,#N/A,FALSE,"Technical"}</definedName>
    <definedName name="wrn.Operations._.Review." localSheetId="4" hidden="1">{#N/A,#N/A,FALSE,"Proforma Five Yr";#N/A,#N/A,FALSE,"Occ and Rate";#N/A,#N/A,FALSE,"PF Input";#N/A,#N/A,FALSE,"Hotcomps"}</definedName>
    <definedName name="wrn.Operations._.Review." localSheetId="3" hidden="1">{#N/A,#N/A,FALSE,"Proforma Five Yr";#N/A,#N/A,FALSE,"Occ and Rate";#N/A,#N/A,FALSE,"PF Input";#N/A,#N/A,FALSE,"Hotcomps"}</definedName>
    <definedName name="wrn.Operations._.Review." localSheetId="1" hidden="1">{#N/A,#N/A,FALSE,"Proforma Five Yr";#N/A,#N/A,FALSE,"Occ and Rate";#N/A,#N/A,FALSE,"PF Input";#N/A,#N/A,FALSE,"Hotcomps"}</definedName>
    <definedName name="wrn.Operations._.Review." hidden="1">{#N/A,#N/A,FALSE,"Proforma Five Yr";#N/A,#N/A,FALSE,"Occ and Rate";#N/A,#N/A,FALSE,"PF Input";#N/A,#N/A,FALSE,"Hotcomps"}</definedName>
    <definedName name="wrn.Ops._.Charlie._.Packet." localSheetId="4" hidden="1">{#N/A,#N/A,FALSE,"Proforma Five Yr";#N/A,#N/A,FALSE,"Occ and Rate";#N/A,#N/A,FALSE,"PF Input";#N/A,#N/A,FALSE,"Ops Summary";#N/A,#N/A,FALSE,"Hotcomps"}</definedName>
    <definedName name="wrn.Ops._.Charlie._.Packet." localSheetId="3" hidden="1">{#N/A,#N/A,FALSE,"Proforma Five Yr";#N/A,#N/A,FALSE,"Occ and Rate";#N/A,#N/A,FALSE,"PF Input";#N/A,#N/A,FALSE,"Ops Summary";#N/A,#N/A,FALSE,"Hotcomps"}</definedName>
    <definedName name="wrn.Ops._.Charlie._.Packet." localSheetId="1" hidden="1">{#N/A,#N/A,FALSE,"Proforma Five Yr";#N/A,#N/A,FALSE,"Occ and Rate";#N/A,#N/A,FALSE,"PF Input";#N/A,#N/A,FALSE,"Ops Summary";#N/A,#N/A,FALSE,"Hotcomps"}</definedName>
    <definedName name="wrn.Ops._.Charlie._.Packet." hidden="1">{#N/A,#N/A,FALSE,"Proforma Five Yr";#N/A,#N/A,FALSE,"Occ and Rate";#N/A,#N/A,FALSE,"PF Input";#N/A,#N/A,FALSE,"Ops Summary";#N/A,#N/A,FALSE,"Hotcomps"}</definedName>
    <definedName name="wrn.Output3Column." localSheetId="4" hidden="1">{"Output-3Column",#N/A,FALSE,"Output"}</definedName>
    <definedName name="wrn.Output3Column." localSheetId="3" hidden="1">{"Output-3Column",#N/A,FALSE,"Output"}</definedName>
    <definedName name="wrn.Output3Column." localSheetId="1" hidden="1">{"Output-3Column",#N/A,FALSE,"Output"}</definedName>
    <definedName name="wrn.Output3Column." hidden="1">{"Output-3Column",#N/A,FALSE,"Output"}</definedName>
    <definedName name="wrn.OutputAll." localSheetId="4" hidden="1">{"Output-All",#N/A,FALSE,"Output"}</definedName>
    <definedName name="wrn.OutputAll." localSheetId="3" hidden="1">{"Output-All",#N/A,FALSE,"Output"}</definedName>
    <definedName name="wrn.OutputAll." localSheetId="1" hidden="1">{"Output-All",#N/A,FALSE,"Output"}</definedName>
    <definedName name="wrn.OutputAll." hidden="1">{"Output-All",#N/A,FALSE,"Output"}</definedName>
    <definedName name="wrn.OutputBaseYear." localSheetId="4" hidden="1">{"Output-BaseYear",#N/A,FALSE,"Output"}</definedName>
    <definedName name="wrn.OutputBaseYear." localSheetId="3" hidden="1">{"Output-BaseYear",#N/A,FALSE,"Output"}</definedName>
    <definedName name="wrn.OutputBaseYear." localSheetId="1" hidden="1">{"Output-BaseYear",#N/A,FALSE,"Output"}</definedName>
    <definedName name="wrn.OutputBaseYear." hidden="1">{"Output-BaseYear",#N/A,FALSE,"Output"}</definedName>
    <definedName name="wrn.OutputMin." localSheetId="4" hidden="1">{"Output-Min",#N/A,FALSE,"Output"}</definedName>
    <definedName name="wrn.OutputMin." localSheetId="3" hidden="1">{"Output-Min",#N/A,FALSE,"Output"}</definedName>
    <definedName name="wrn.OutputMin." localSheetId="1" hidden="1">{"Output-Min",#N/A,FALSE,"Output"}</definedName>
    <definedName name="wrn.OutputMin." hidden="1">{"Output-Min",#N/A,FALSE,"Output"}</definedName>
    <definedName name="wrn.OutputPercent." localSheetId="4" hidden="1">{"Output%",#N/A,FALSE,"Output"}</definedName>
    <definedName name="wrn.OutputPercent." localSheetId="3" hidden="1">{"Output%",#N/A,FALSE,"Output"}</definedName>
    <definedName name="wrn.OutputPercent." localSheetId="1" hidden="1">{"Output%",#N/A,FALSE,"Output"}</definedName>
    <definedName name="wrn.OutputPercent." hidden="1">{"Output%",#N/A,FALSE,"Output"}</definedName>
    <definedName name="wrn.PARTIAL." localSheetId="4" hidden="1">{"new",#N/A,FALSE,"D";"PROFORMA",#N/A,FALSE,"A";"partial 1",#N/A,FALSE,"B";"partial 2",#N/A,FALSE,"B";"partial 3",#N/A,FALSE,"B";"SMALL CF 1",#N/A,FALSE,"C"}</definedName>
    <definedName name="wrn.PARTIAL." localSheetId="3" hidden="1">{"new",#N/A,FALSE,"D";"PROFORMA",#N/A,FALSE,"A";"partial 1",#N/A,FALSE,"B";"partial 2",#N/A,FALSE,"B";"partial 3",#N/A,FALSE,"B";"SMALL CF 1",#N/A,FALSE,"C"}</definedName>
    <definedName name="wrn.PARTIAL." localSheetId="1" hidden="1">{"new",#N/A,FALSE,"D";"PROFORMA",#N/A,FALSE,"A";"partial 1",#N/A,FALSE,"B";"partial 2",#N/A,FALSE,"B";"partial 3",#N/A,FALSE,"B";"SMALL CF 1",#N/A,FALSE,"C"}</definedName>
    <definedName name="wrn.PARTIAL." hidden="1">{"new",#N/A,FALSE,"D";"PROFORMA",#N/A,FALSE,"A";"partial 1",#N/A,FALSE,"B";"partial 2",#N/A,FALSE,"B";"partial 3",#N/A,FALSE,"B";"SMALL CF 1",#N/A,FALSE,"C"}</definedName>
    <definedName name="wrn.Penetration." localSheetId="4" hidden="1">{#N/A,#N/A,FALSE,"Mkt Pen"}</definedName>
    <definedName name="wrn.Penetration." localSheetId="3" hidden="1">{#N/A,#N/A,FALSE,"Mkt Pen"}</definedName>
    <definedName name="wrn.Penetration." localSheetId="1" hidden="1">{#N/A,#N/A,FALSE,"Mkt Pen"}</definedName>
    <definedName name="wrn.Penetration." hidden="1">{#N/A,#N/A,FALSE,"Mkt Pen"}</definedName>
    <definedName name="wrn.Phase._.I." localSheetId="4" hidden="1">{#N/A,#N/A,FALSE,"Transaction Summary-DTW";#N/A,#N/A,FALSE,"Proforma Five Yr";#N/A,#N/A,FALSE,"Occ and Rate"}</definedName>
    <definedName name="wrn.Phase._.I." localSheetId="3" hidden="1">{#N/A,#N/A,FALSE,"Transaction Summary-DTW";#N/A,#N/A,FALSE,"Proforma Five Yr";#N/A,#N/A,FALSE,"Occ and Rate"}</definedName>
    <definedName name="wrn.Phase._.I." localSheetId="1" hidden="1">{#N/A,#N/A,FALSE,"Transaction Summary-DTW";#N/A,#N/A,FALSE,"Proforma Five Yr";#N/A,#N/A,FALSE,"Occ and Rate"}</definedName>
    <definedName name="wrn.Phase._.I." hidden="1">{#N/A,#N/A,FALSE,"Transaction Summary-DTW";#N/A,#N/A,FALSE,"Proforma Five Yr";#N/A,#N/A,FALSE,"Occ and Rate"}</definedName>
    <definedName name="wrn.Presentation." localSheetId="4"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3"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localSheetId="1"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esentation." hidden="1">{#N/A,#N/A,FALSE,"INDEX";#N/A,#N/A,FALSE,"CONTROL";#N/A,#N/A,FALSE,"COMPLIANCE";#N/A,#N/A,FALSE,"OVERVIEW";#N/A,#N/A,FALSE,"OVERVIEW 1";#N/A,#N/A,FALSE,"1995 Rev &amp; Exp";#N/A,#N/A,FALSE,"HISTORICAL REV &amp; EXP";#N/A,#N/A,FALSE,"LEASES";#N/A,#N/A,FALSE,"APPRAISAL";#N/A,#N/A,FALSE,"APPRAISAL 2";#N/A,#N/A,FALSE,"APPRAISAL 3";#N/A,#N/A,FALSE,"ENGINEERING";#N/A,#N/A,FALSE,"ENVIRONMENTAL";#N/A,#N/A,FALSE,"CREDIT";#N/A,#N/A,FALSE,"ASSET MGMT.";#N/A,#N/A,FALSE,"LOAN ANALYSIS";#N/A,#N/A,FALSE,"SOURCES &amp; USES";#N/A,#N/A,FALSE,"Working List"}</definedName>
    <definedName name="wrn.Primary._.Competition." localSheetId="4" hidden="1">{#N/A,#N/A,FALSE,"Primary"}</definedName>
    <definedName name="wrn.Primary._.Competition." localSheetId="3" hidden="1">{#N/A,#N/A,FALSE,"Primary"}</definedName>
    <definedName name="wrn.Primary._.Competition." localSheetId="1" hidden="1">{#N/A,#N/A,FALSE,"Primary"}</definedName>
    <definedName name="wrn.Primary._.Competition." hidden="1">{#N/A,#N/A,FALSE,"Primary"}</definedName>
    <definedName name="wrn.print." localSheetId="4" hidden="1">{"page1",#N/A,FALSE,"Investor Cash Flow";"page2",#N/A,FALSE,"Investor Cash Flow";"page3",#N/A,FALSE,"Investor Cash Flow"}</definedName>
    <definedName name="wrn.print." localSheetId="3" hidden="1">{"page1",#N/A,FALSE,"Investor Cash Flow";"page2",#N/A,FALSE,"Investor Cash Flow";"page3",#N/A,FALSE,"Investor Cash Flow"}</definedName>
    <definedName name="wrn.print." localSheetId="1" hidden="1">{"page1",#N/A,FALSE,"Investor Cash Flow";"page2",#N/A,FALSE,"Investor Cash Flow";"page3",#N/A,FALSE,"Investor Cash Flow"}</definedName>
    <definedName name="wrn.print." hidden="1">{"page1",#N/A,FALSE,"Investor Cash Flow";"page2",#N/A,FALSE,"Investor Cash Flow";"page3",#N/A,FALSE,"Investor Cash Flow"}</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All." localSheetId="4" hidden="1">{"PA1",#N/A,FALSE,"BORDMW";"pa2",#N/A,FALSE,"BORDMW";"PA3",#N/A,FALSE,"BORDMW";"PA4",#N/A,FALSE,"BORDMW"}</definedName>
    <definedName name="wrn.PrintAll." localSheetId="3" hidden="1">{"PA1",#N/A,FALSE,"BORDMW";"pa2",#N/A,FALSE,"BORDMW";"PA3",#N/A,FALSE,"BORDMW";"PA4",#N/A,FALSE,"BORDMW"}</definedName>
    <definedName name="wrn.PrintAll." localSheetId="1" hidden="1">{"PA1",#N/A,FALSE,"BORDMW";"pa2",#N/A,FALSE,"BORDMW";"PA3",#N/A,FALSE,"BORDMW";"PA4",#N/A,FALSE,"BORDMW"}</definedName>
    <definedName name="wrn.PrintAll." hidden="1">{"PA1",#N/A,FALSE,"BORDMW";"pa2",#N/A,FALSE,"BORDMW";"PA3",#N/A,FALSE,"BORDMW";"PA4",#N/A,FALSE,"BORDMW"}</definedName>
    <definedName name="wrn.Printing._.the._.Model." localSheetId="4"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3"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localSheetId="1"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inting._.the._.Model." hidden="1">{#N/A,#N/A,FALSE,"General Assumptions";#N/A,#N/A,FALSE,"Summary of Results";#N/A,#N/A,FALSE,"Waterfall - LFSRI";#N/A,#N/A,FALSE,"Sources &amp; Uses - Output";#N/A,#N/A,FALSE,"Existing Portfolio";#N/A,#N/A,FALSE,"1996 Development Schedule";#N/A,#N/A,FALSE,"New Development";#N/A,#N/A,FALSE,"New Acquisitions";#N/A,#N/A,FALSE,"Land Inventory";#N/A,#N/A,FALSE,"Balance Sheet Dec. 1996";#N/A,#N/A,FALSE,"Balance Sheet - Projected";#N/A,#N/A,FALSE,"Total Cash Flow -- Model";#N/A,#N/A,FALSE,"Total Cash Flow -- Output"}</definedName>
    <definedName name="wrn.Profitability." localSheetId="4" hidden="1">{#N/A,"Good",TRUE,"Sheet1";#N/A,"Normal",TRUE,"Sheet1";#N/A,"Bad",TRUE,"Sheet1"}</definedName>
    <definedName name="wrn.Profitability." localSheetId="3" hidden="1">{#N/A,"Good",TRUE,"Sheet1";#N/A,"Normal",TRUE,"Sheet1";#N/A,"Bad",TRUE,"Sheet1"}</definedName>
    <definedName name="wrn.Profitability." localSheetId="1" hidden="1">{#N/A,"Good",TRUE,"Sheet1";#N/A,"Normal",TRUE,"Sheet1";#N/A,"Bad",TRUE,"Sheet1"}</definedName>
    <definedName name="wrn.Profitability." hidden="1">{#N/A,"Good",TRUE,"Sheet1";#N/A,"Normal",TRUE,"Sheet1";#N/A,"Bad",TRUE,"Sheet1"}</definedName>
    <definedName name="wrn.Proforma._.Review." localSheetId="4" hidden="1">{#N/A,#N/A,FALSE,"Occ and Rate";#N/A,#N/A,FALSE,"PF Input";#N/A,#N/A,FALSE,"Proforma Five Yr";#N/A,#N/A,FALSE,"Hotcomps"}</definedName>
    <definedName name="wrn.Proforma._.Review." localSheetId="3" hidden="1">{#N/A,#N/A,FALSE,"Occ and Rate";#N/A,#N/A,FALSE,"PF Input";#N/A,#N/A,FALSE,"Proforma Five Yr";#N/A,#N/A,FALSE,"Hotcomps"}</definedName>
    <definedName name="wrn.Proforma._.Review." localSheetId="1" hidden="1">{#N/A,#N/A,FALSE,"Occ and Rate";#N/A,#N/A,FALSE,"PF Input";#N/A,#N/A,FALSE,"Proforma Five Yr";#N/A,#N/A,FALSE,"Hotcomps"}</definedName>
    <definedName name="wrn.Proforma._.Review." hidden="1">{#N/A,#N/A,FALSE,"Occ and Rate";#N/A,#N/A,FALSE,"PF Input";#N/A,#N/A,FALSE,"Proforma Five Yr";#N/A,#N/A,FALSE,"Hotcomps"}</definedName>
    <definedName name="wrn.Program._.Compliance." localSheetId="4" hidden="1">{#N/A,#N/A,FALSE,"COMPLIANCE"}</definedName>
    <definedName name="wrn.Program._.Compliance." localSheetId="3" hidden="1">{#N/A,#N/A,FALSE,"COMPLIANCE"}</definedName>
    <definedName name="wrn.Program._.Compliance." localSheetId="1" hidden="1">{#N/A,#N/A,FALSE,"COMPLIANCE"}</definedName>
    <definedName name="wrn.Program._.Compliance." hidden="1">{#N/A,#N/A,FALSE,"COMPLIANCE"}</definedName>
    <definedName name="wrn.Property._.Description." localSheetId="4" hidden="1">{#N/A,#N/A,FALSE,"PROP. DESCRIPTION"}</definedName>
    <definedName name="wrn.Property._.Description." localSheetId="3" hidden="1">{#N/A,#N/A,FALSE,"PROP. DESCRIPTION"}</definedName>
    <definedName name="wrn.Property._.Description." localSheetId="1" hidden="1">{#N/A,#N/A,FALSE,"PROP. DESCRIPTION"}</definedName>
    <definedName name="wrn.Property._.Description." hidden="1">{#N/A,#N/A,FALSE,"PROP. DESCRIPTION"}</definedName>
    <definedName name="wrn.qtr." localSheetId="4" hidden="1">{"byqtr",#N/A,FALSE,"Worksheet"}</definedName>
    <definedName name="wrn.qtr." localSheetId="3" hidden="1">{"byqtr",#N/A,FALSE,"Worksheet"}</definedName>
    <definedName name="wrn.qtr." localSheetId="1" hidden="1">{"byqtr",#N/A,FALSE,"Worksheet"}</definedName>
    <definedName name="wrn.qtr." hidden="1">{"byqtr",#N/A,FALSE,"Worksheet"}</definedName>
    <definedName name="wrn.Report." localSheetId="4" hidden="1">{#N/A,#N/A,FALSE,"Loan Summary";#N/A,#N/A,FALSE,"NOI";"RR and Expir",#N/A,FALSE,"Rental";"Sales History",#N/A,FALSE,"Rental";#N/A,#N/A,FALSE,"Reserves"}</definedName>
    <definedName name="wrn.Report." localSheetId="3" hidden="1">{#N/A,#N/A,FALSE,"Loan Summary";#N/A,#N/A,FALSE,"NOI";"RR and Expir",#N/A,FALSE,"Rental";"Sales History",#N/A,FALSE,"Rental";#N/A,#N/A,FALSE,"Reserves"}</definedName>
    <definedName name="wrn.Report." localSheetId="1"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eport._.Tables." localSheetId="4" hidden="1">{"Penetration Analysis",#N/A,FALSE,"Comp.&amp; Market Penet.";"ADR Analysis",#N/A,FALSE,"Comp.&amp; Market Penet.";"New Supply",#N/A,FALSE,"Comp.&amp; Market Penet.";"MArket Occupancy",#N/A,FALSE,"Comp.&amp; Market Penet.";"Primarily Competition",#N/A,FALSE,"Comp.&amp; Market Penet."}</definedName>
    <definedName name="wrn.Report._.Tables." localSheetId="3" hidden="1">{"Penetration Analysis",#N/A,FALSE,"Comp.&amp; Market Penet.";"ADR Analysis",#N/A,FALSE,"Comp.&amp; Market Penet.";"New Supply",#N/A,FALSE,"Comp.&amp; Market Penet.";"MArket Occupancy",#N/A,FALSE,"Comp.&amp; Market Penet.";"Primarily Competition",#N/A,FALSE,"Comp.&amp; Market Penet."}</definedName>
    <definedName name="wrn.Report._.Tables." localSheetId="1" hidden="1">{"Penetration Analysis",#N/A,FALSE,"Comp.&amp; Market Penet.";"ADR Analysis",#N/A,FALSE,"Comp.&amp; Market Penet.";"New Supply",#N/A,FALSE,"Comp.&amp; Market Penet.";"MArket Occupancy",#N/A,FALSE,"Comp.&amp; Market Penet.";"Primarily Competition",#N/A,FALSE,"Comp.&amp; Market Penet."}</definedName>
    <definedName name="wrn.Report._.Tables." hidden="1">{"Penetration Analysis",#N/A,FALSE,"Comp.&amp; Market Penet.";"ADR Analysis",#N/A,FALSE,"Comp.&amp; Market Penet.";"New Supply",#N/A,FALSE,"Comp.&amp; Market Penet.";"MArket Occupancy",#N/A,FALSE,"Comp.&amp; Market Penet.";"Primarily Competition",#N/A,FALSE,"Comp.&amp; Market Penet."}</definedName>
    <definedName name="wrn.RRPROJECT." localSheetId="4"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3"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localSheetId="1"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PROJECT." hidden="1">{"MT1",#N/A,FALSE,"RA_SL";"MT2",#N/A,FALSE,"RA_SL";"MT3",#N/A,FALSE,"RA_SL";"MT4",#N/A,FALSE,"RA_SL";"MT5",#N/A,FALSE,"RA_SL";"MT7",#N/A,FALSE,"RA_SL";"MT16",#N/A,FALSE,"RA_SL";"MT17",#N/A,FALSE,"RA_SL";"MT18",#N/A,FALSE,"RA_SL";"MT19",#N/A,FALSE,"RA_SL";"MT20",#N/A,FALSE,"RA_SL";"MT21",#N/A,FALSE,"RA_SL";"MT22",#N/A,FALSE,"RA_SL";"MT23",#N/A,FALSE,"RA_SL";"MT24",#N/A,FALSE,"RA_SL";"MT25",#N/A,FALSE,"RA_SL";"MT26",#N/A,FALSE,"RA_SL";"MT27",#N/A,FALSE,"RA_SL";"MT28",#N/A,FALSE,"RA_SL";"MT29",#N/A,FALSE,"RA_SL"}</definedName>
    <definedName name="wrn.RRSUMMARY." localSheetId="4" hidden="1">{"RRSUMMARY",#N/A,FALSE,"RA_SL"}</definedName>
    <definedName name="wrn.RRSUMMARY." localSheetId="3" hidden="1">{"RRSUMMARY",#N/A,FALSE,"RA_SL"}</definedName>
    <definedName name="wrn.RRSUMMARY." localSheetId="1" hidden="1">{"RRSUMMARY",#N/A,FALSE,"RA_SL"}</definedName>
    <definedName name="wrn.RRSUMMARY." hidden="1">{"RRSUMMARY",#N/A,FALSE,"RA_SL"}</definedName>
    <definedName name="wrn.Saiwadi." localSheetId="4" hidden="1">{#N/A,#N/A,FALSE,"Sheet1";#N/A,#N/A,FALSE,"cost";#N/A,#N/A,FALSE,"prog";#N/A,#N/A,FALSE,"Nova-Area";#N/A,#N/A,FALSE,"BM-NOVA";#N/A,#N/A,FALSE,"Metropolis";#N/A,#N/A,FALSE,"BM-Metropolis";#N/A,#N/A,FALSE,"monthcf";#N/A,#N/A,FALSE,"Repayment Schedule"}</definedName>
    <definedName name="wrn.Saiwadi." localSheetId="3" hidden="1">{#N/A,#N/A,FALSE,"Sheet1";#N/A,#N/A,FALSE,"cost";#N/A,#N/A,FALSE,"prog";#N/A,#N/A,FALSE,"Nova-Area";#N/A,#N/A,FALSE,"BM-NOVA";#N/A,#N/A,FALSE,"Metropolis";#N/A,#N/A,FALSE,"BM-Metropolis";#N/A,#N/A,FALSE,"monthcf";#N/A,#N/A,FALSE,"Repayment Schedule"}</definedName>
    <definedName name="wrn.Saiwadi." localSheetId="1" hidden="1">{#N/A,#N/A,FALSE,"Sheet1";#N/A,#N/A,FALSE,"cost";#N/A,#N/A,FALSE,"prog";#N/A,#N/A,FALSE,"Nova-Area";#N/A,#N/A,FALSE,"BM-NOVA";#N/A,#N/A,FALSE,"Metropolis";#N/A,#N/A,FALSE,"BM-Metropolis";#N/A,#N/A,FALSE,"monthcf";#N/A,#N/A,FALSE,"Repayment Schedule"}</definedName>
    <definedName name="wrn.Saiwadi." hidden="1">{#N/A,#N/A,FALSE,"Sheet1";#N/A,#N/A,FALSE,"cost";#N/A,#N/A,FALSE,"prog";#N/A,#N/A,FALSE,"Nova-Area";#N/A,#N/A,FALSE,"BM-NOVA";#N/A,#N/A,FALSE,"Metropolis";#N/A,#N/A,FALSE,"BM-Metropolis";#N/A,#N/A,FALSE,"monthcf";#N/A,#N/A,FALSE,"Repayment Schedule"}</definedName>
    <definedName name="wrn.sales." localSheetId="4"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econdary._.Competition." localSheetId="4" hidden="1">{#N/A,#N/A,FALSE,"Secondary"}</definedName>
    <definedName name="wrn.Secondary._.Competition." localSheetId="3" hidden="1">{#N/A,#N/A,FALSE,"Secondary"}</definedName>
    <definedName name="wrn.Secondary._.Competition." localSheetId="1" hidden="1">{#N/A,#N/A,FALSE,"Secondary"}</definedName>
    <definedName name="wrn.Secondary._.Competition." hidden="1">{#N/A,#N/A,FALSE,"Secondary"}</definedName>
    <definedName name="wrn.SHORT." localSheetId="4" hidden="1">{"CREDIT STATISTICS",#N/A,FALSE,"STATS";"CF_AND_IS",#N/A,FALSE,"PLAN";"BALSHEET",#N/A,FALSE,"BALANCE SHEET"}</definedName>
    <definedName name="wrn.SHORT." localSheetId="3"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tages." localSheetId="4" hidden="1">{#N/A,#N/A,FALSE,"rev-stg format";#N/A,#N/A,FALSE,"conf-uncnf";#N/A,#N/A,FALSE,"stg-plot";#N/A,#N/A,FALSE,"stg-days"}</definedName>
    <definedName name="wrn.stages." localSheetId="3" hidden="1">{#N/A,#N/A,FALSE,"rev-stg format";#N/A,#N/A,FALSE,"conf-uncnf";#N/A,#N/A,FALSE,"stg-plot";#N/A,#N/A,FALSE,"stg-days"}</definedName>
    <definedName name="wrn.stages." localSheetId="1" hidden="1">{#N/A,#N/A,FALSE,"rev-stg format";#N/A,#N/A,FALSE,"conf-uncnf";#N/A,#N/A,FALSE,"stg-plot";#N/A,#N/A,FALSE,"stg-days"}</definedName>
    <definedName name="wrn.stages." hidden="1">{#N/A,#N/A,FALSE,"rev-stg format";#N/A,#N/A,FALSE,"conf-uncnf";#N/A,#N/A,FALSE,"stg-plot";#N/A,#N/A,FALSE,"stg-days"}</definedName>
    <definedName name="wrn.sum._.ops." localSheetId="4" hidden="1">{"schedule",#N/A,FALSE,"Sum Op's";"input area",#N/A,FALSE,"Sum Op's"}</definedName>
    <definedName name="wrn.sum._.ops." localSheetId="3"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MARY."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Overview." localSheetId="4" hidden="1">{#N/A,#N/A,FALSE,"OVERVIEW"}</definedName>
    <definedName name="wrn.Summary._.Overview." localSheetId="3" hidden="1">{#N/A,#N/A,FALSE,"OVERVIEW"}</definedName>
    <definedName name="wrn.Summary._.Overview." localSheetId="1" hidden="1">{#N/A,#N/A,FALSE,"OVERVIEW"}</definedName>
    <definedName name="wrn.Summary._.Overview." hidden="1">{#N/A,#N/A,FALSE,"OVERVIEW"}</definedName>
    <definedName name="wrn.SUN1." localSheetId="4" hidden="1">{#N/A,#N/A,FALSE,"Assumptions";#N/A,#N/A,FALSE,"office";#N/A,#N/A,FALSE,"monthly"}</definedName>
    <definedName name="wrn.SUN1." localSheetId="3" hidden="1">{#N/A,#N/A,FALSE,"Assumptions";#N/A,#N/A,FALSE,"office";#N/A,#N/A,FALSE,"monthly"}</definedName>
    <definedName name="wrn.SUN1." localSheetId="1" hidden="1">{#N/A,#N/A,FALSE,"Assumptions";#N/A,#N/A,FALSE,"office";#N/A,#N/A,FALSE,"monthly"}</definedName>
    <definedName name="wrn.SUN1." hidden="1">{#N/A,#N/A,FALSE,"Assumptions";#N/A,#N/A,FALSE,"office";#N/A,#N/A,FALSE,"monthly"}</definedName>
    <definedName name="wrn.SunSteel." localSheetId="4"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3"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localSheetId="1"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nSteel." hidden="1">{#N/A,#N/A,FALSE,"BANKLIMITS";#N/A,#N/A,FALSE,"OPSTATE";#N/A,#N/A,FALSE,"BEP sales";#N/A,#N/A,FALSE,"Capacity-rolling";#N/A,#N/A,FALSE,"Capacity ingot";#N/A,#N/A,FALSE,"DSCR-TL";#N/A,#N/A,FALSE,"DSCR GROSS";#N/A,#N/A,FALSE,"BSLIABILITY";#N/A,#N/A,FALSE,"BSASSETS";#N/A,#N/A,FALSE,"CABUILDUP";#N/A,#N/A,FALSE,"WCASSESS";#N/A,#N/A,FALSE,"FUNDFLOW";#N/A,#N/A,FALSE,"RATIOS";#N/A,#N/A,FALSE,"Term loan";#N/A,#N/A,FALSE,"Depreciation"}</definedName>
    <definedName name="wrn.Supply._.Additions." localSheetId="4" hidden="1">{#N/A,#N/A,FALSE,"Supply Addn"}</definedName>
    <definedName name="wrn.Supply._.Additions." localSheetId="3" hidden="1">{#N/A,#N/A,FALSE,"Supply Addn"}</definedName>
    <definedName name="wrn.Supply._.Additions." localSheetId="1" hidden="1">{#N/A,#N/A,FALSE,"Supply Addn"}</definedName>
    <definedName name="wrn.Supply._.Additions." hidden="1">{#N/A,#N/A,FALSE,"Supply Addn"}</definedName>
    <definedName name="wrn.Supporting._.Schedules." localSheetId="4" hidden="1">{#N/A,#N/A,TRUE,"ACC RENT";#N/A,#N/A,TRUE,"ACCT REC";#N/A,#N/A,TRUE,"RET EARN";#N/A,#N/A,TRUE,"PPE";#N/A,#N/A,TRUE,"TAXES PAY";#N/A,#N/A,TRUE,"WORK CAP";#N/A,#N/A,TRUE,"CASH FLOW";#N/A,#N/A,TRUE,"SERIES A LOAN"}</definedName>
    <definedName name="wrn.Supporting._.Schedules." localSheetId="3" hidden="1">{#N/A,#N/A,TRUE,"ACC RENT";#N/A,#N/A,TRUE,"ACCT REC";#N/A,#N/A,TRUE,"RET EARN";#N/A,#N/A,TRUE,"PPE";#N/A,#N/A,TRUE,"TAXES PAY";#N/A,#N/A,TRUE,"WORK CAP";#N/A,#N/A,TRUE,"CASH FLOW";#N/A,#N/A,TRUE,"SERIES A LOAN"}</definedName>
    <definedName name="wrn.Supporting._.Schedules." localSheetId="1"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SWATINORMAL." localSheetId="4" hidden="1">{#N/A,#N/A,FALSE,"BANKLIMITS";#N/A,#N/A,FALSE,"OPSTATE";#N/A,#N/A,FALSE,"BSLIABILITY";#N/A,#N/A,FALSE,"BSASSETS";#N/A,#N/A,FALSE,"CABUILDUP";#N/A,#N/A,FALSE,"WCASSESS";#N/A,#N/A,FALSE,"FUNDFLOW";#N/A,#N/A,FALSE,"DSCR";#N/A,#N/A,FALSE,"RATIOS";#N/A,#N/A,FALSE,"Dep"}</definedName>
    <definedName name="wrn.SWATINORMAL." localSheetId="3" hidden="1">{#N/A,#N/A,FALSE,"BANKLIMITS";#N/A,#N/A,FALSE,"OPSTATE";#N/A,#N/A,FALSE,"BSLIABILITY";#N/A,#N/A,FALSE,"BSASSETS";#N/A,#N/A,FALSE,"CABUILDUP";#N/A,#N/A,FALSE,"WCASSESS";#N/A,#N/A,FALSE,"FUNDFLOW";#N/A,#N/A,FALSE,"DSCR";#N/A,#N/A,FALSE,"RATIOS";#N/A,#N/A,FALSE,"Dep"}</definedName>
    <definedName name="wrn.SWATINORMAL." localSheetId="1" hidden="1">{#N/A,#N/A,FALSE,"BANKLIMITS";#N/A,#N/A,FALSE,"OPSTATE";#N/A,#N/A,FALSE,"BSLIABILITY";#N/A,#N/A,FALSE,"BSASSETS";#N/A,#N/A,FALSE,"CABUILDUP";#N/A,#N/A,FALSE,"WCASSESS";#N/A,#N/A,FALSE,"FUNDFLOW";#N/A,#N/A,FALSE,"DSCR";#N/A,#N/A,FALSE,"RATIOS";#N/A,#N/A,FALSE,"Dep"}</definedName>
    <definedName name="wrn.SWATINORMAL." hidden="1">{#N/A,#N/A,FALSE,"BANKLIMITS";#N/A,#N/A,FALSE,"OPSTATE";#N/A,#N/A,FALSE,"BSLIABILITY";#N/A,#N/A,FALSE,"BSASSETS";#N/A,#N/A,FALSE,"CABUILDUP";#N/A,#N/A,FALSE,"WCASSESS";#N/A,#N/A,FALSE,"FUNDFLOW";#N/A,#N/A,FALSE,"DSCR";#N/A,#N/A,FALSE,"RATIOS";#N/A,#N/A,FALSE,"Dep"}</definedName>
    <definedName name="wrn.TANASBOURNE._.ONLY." localSheetId="4" hidden="1">{#N/A,#N/A,FALSE,"Expense Comparison"}</definedName>
    <definedName name="wrn.TANASBOURNE._.ONLY." localSheetId="3" hidden="1">{#N/A,#N/A,FALSE,"Expense Comparison"}</definedName>
    <definedName name="wrn.TANASBOURNE._.ONLY." localSheetId="1" hidden="1">{#N/A,#N/A,FALSE,"Expense Comparison"}</definedName>
    <definedName name="wrn.TANASBOURNE._.ONLY." hidden="1">{#N/A,#N/A,FALSE,"Expense Comparison"}</definedName>
    <definedName name="wrn.Tenants." localSheetId="4" hidden="1">{#N/A,#N/A,FALSE,"TENANTS"}</definedName>
    <definedName name="wrn.Tenants." localSheetId="3" hidden="1">{#N/A,#N/A,FALSE,"TENANTS"}</definedName>
    <definedName name="wrn.Tenants." localSheetId="1" hidden="1">{#N/A,#N/A,FALSE,"TENANTS"}</definedName>
    <definedName name="wrn.Tenants." hidden="1">{#N/A,#N/A,FALSE,"TENANTS"}</definedName>
    <definedName name="wrn.test." localSheetId="4" hidden="1">{"ADR Analysis",#N/A,FALSE,"Comp.&amp; Market Penet.";"Penetration Analysis",#N/A,FALSE,"Comp.&amp; Market Penet."}</definedName>
    <definedName name="wrn.test." localSheetId="3" hidden="1">{"ADR Analysis",#N/A,FALSE,"Comp.&amp; Market Penet.";"Penetration Analysis",#N/A,FALSE,"Comp.&amp; Market Penet."}</definedName>
    <definedName name="wrn.test." localSheetId="1" hidden="1">{"ADR Analysis",#N/A,FALSE,"Comp.&amp; Market Penet.";"Penetration Analysis",#N/A,FALSE,"Comp.&amp; Market Penet."}</definedName>
    <definedName name="wrn.test." hidden="1">{"ADR Analysis",#N/A,FALSE,"Comp.&amp; Market Penet.";"Penetration Analysis",#N/A,FALSE,"Comp.&amp; Market Penet."}</definedName>
    <definedName name="wrn.Total." localSheetId="4" hidden="1">{#N/A,#N/A,FALSE,"Exec Sum";#N/A,#N/A,FALSE,"Rent Rate Comp";#N/A,#N/A,FALSE,"Rate, NPV Comp";#N/A,#N/A,FALSE,"Opt A NNN";#N/A,#N/A,FALSE,"15-yr Opt. A Sum";#N/A,#N/A,FALSE,"15-yr Opt A Other Costs";#N/A,#N/A,FALSE,"10-yr Opt. A Sum";#N/A,#N/A,FALSE,"10-yr Opt A Other Costs";#N/A,#N/A,FALSE,"NPV Calc"}</definedName>
    <definedName name="wrn.Total." localSheetId="3" hidden="1">{#N/A,#N/A,FALSE,"Exec Sum";#N/A,#N/A,FALSE,"Rent Rate Comp";#N/A,#N/A,FALSE,"Rate, NPV Comp";#N/A,#N/A,FALSE,"Opt A NNN";#N/A,#N/A,FALSE,"15-yr Opt. A Sum";#N/A,#N/A,FALSE,"15-yr Opt A Other Costs";#N/A,#N/A,FALSE,"10-yr Opt. A Sum";#N/A,#N/A,FALSE,"10-yr Opt A Other Costs";#N/A,#N/A,FALSE,"NPV Calc"}</definedName>
    <definedName name="wrn.Total." localSheetId="1" hidden="1">{#N/A,#N/A,FALSE,"Exec Sum";#N/A,#N/A,FALSE,"Rent Rate Comp";#N/A,#N/A,FALSE,"Rate, NPV Comp";#N/A,#N/A,FALSE,"Opt A NNN";#N/A,#N/A,FALSE,"15-yr Opt. A Sum";#N/A,#N/A,FALSE,"15-yr Opt A Other Costs";#N/A,#N/A,FALSE,"10-yr Opt. A Sum";#N/A,#N/A,FALSE,"10-yr Opt A Other Costs";#N/A,#N/A,FALSE,"NPV Calc"}</definedName>
    <definedName name="wrn.Total." hidden="1">{#N/A,#N/A,FALSE,"Exec Sum";#N/A,#N/A,FALSE,"Rent Rate Comp";#N/A,#N/A,FALSE,"Rate, NPV Comp";#N/A,#N/A,FALSE,"Opt A NNN";#N/A,#N/A,FALSE,"15-yr Opt. A Sum";#N/A,#N/A,FALSE,"15-yr Opt A Other Costs";#N/A,#N/A,FALSE,"10-yr Opt. A Sum";#N/A,#N/A,FALSE,"10-yr Opt A Other Costs";#N/A,#N/A,FALSE,"NPV Calc"}</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SHEETS." localSheetId="4" hidden="1">{#N/A,#N/A,FALSE,"DEV COSTS";#N/A,#N/A,FALSE,"10-YR C. F."}</definedName>
    <definedName name="wrn.TOTAL._.SHEETS." localSheetId="3" hidden="1">{#N/A,#N/A,FALSE,"DEV COSTS";#N/A,#N/A,FALSE,"10-YR C. F."}</definedName>
    <definedName name="wrn.TOTAL._.SHEETS." localSheetId="1" hidden="1">{#N/A,#N/A,FALSE,"DEV COSTS";#N/A,#N/A,FALSE,"10-YR C. F."}</definedName>
    <definedName name="wrn.TOTAL._.SHEETS." hidden="1">{#N/A,#N/A,FALSE,"DEV COSTS";#N/A,#N/A,FALSE,"10-YR C. F."}</definedName>
    <definedName name="wrn.trial." localSheetId="4" hidden="1">{#N/A,#N/A,FALSE,"mpph1";#N/A,#N/A,FALSE,"mpmseb";#N/A,#N/A,FALSE,"mpph2"}</definedName>
    <definedName name="wrn.trial." localSheetId="3" hidden="1">{#N/A,#N/A,FALSE,"mpph1";#N/A,#N/A,FALSE,"mpmseb";#N/A,#N/A,FALSE,"mpph2"}</definedName>
    <definedName name="wrn.trial." localSheetId="1"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3" hidden="1">{#N/A,#N/A,FALSE,"Cover Sheet";#N/A,#N/A,FALSE,"Financial Assumptions";#N/A,#N/A,FALSE,"DCFOverviewPower";#N/A,#N/A,FALSE,"DCFOverviewGas";#N/A,#N/A,FALSE,"DCFOverviewWater";#N/A,#N/A,FALSE,"DCFOverviewVersorgung"}</definedName>
    <definedName name="wrn.Valuation._.Summaries." localSheetId="1"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Vs.._.Bud._.Month." localSheetId="4" hidden="1">{#N/A,#N/A,FALSE,"Graph-B";"Month SumOps",#N/A,FALSE,"SumOps";"Month SumExp",#N/A,FALSE,"SumExp";"Month ExpDept",#N/A,FALSE,"ExpDept"}</definedName>
    <definedName name="wrn.Vs.._.Bud._.Month." localSheetId="3" hidden="1">{#N/A,#N/A,FALSE,"Graph-B";"Month SumOps",#N/A,FALSE,"SumOps";"Month SumExp",#N/A,FALSE,"SumExp";"Month ExpDept",#N/A,FALSE,"ExpDept"}</definedName>
    <definedName name="wrn.Vs.._.Bud._.Month." localSheetId="1" hidden="1">{#N/A,#N/A,FALSE,"Graph-B";"Month SumOps",#N/A,FALSE,"SumOps";"Month SumExp",#N/A,FALSE,"SumExp";"Month ExpDept",#N/A,FALSE,"ExpDept"}</definedName>
    <definedName name="wrn.Vs.._.Bud._.Month." hidden="1">{#N/A,#N/A,FALSE,"Graph-B";"Month SumOps",#N/A,FALSE,"SumOps";"Month SumExp",#N/A,FALSE,"SumExp";"Month ExpDept",#N/A,FALSE,"ExpDept"}</definedName>
    <definedName name="wrn.Vs.._.BudFcst._.Month." localSheetId="4" hidden="1">{"May SumExp",#N/A,FALSE,"SumExp";#N/A,#N/A,FALSE,"Graph-F";"May SumOps",#N/A,FALSE,"SumOps";"May ExpDept",#N/A,FALSE,"ExpDept"}</definedName>
    <definedName name="wrn.Vs.._.BudFcst._.Month." localSheetId="3" hidden="1">{"May SumExp",#N/A,FALSE,"SumExp";#N/A,#N/A,FALSE,"Graph-F";"May SumOps",#N/A,FALSE,"SumOps";"May ExpDept",#N/A,FALSE,"ExpDept"}</definedName>
    <definedName name="wrn.Vs.._.BudFcst._.Month." localSheetId="1" hidden="1">{"May SumExp",#N/A,FALSE,"SumExp";#N/A,#N/A,FALSE,"Graph-F";"May SumOps",#N/A,FALSE,"SumOps";"May ExpDept",#N/A,FALSE,"ExpDept"}</definedName>
    <definedName name="wrn.Vs.._.BudFcst._.Month." hidden="1">{"May SumExp",#N/A,FALSE,"SumExp";#N/A,#N/A,FALSE,"Graph-F";"May SumOps",#N/A,FALSE,"SumOps";"May ExpDept",#N/A,FALSE,"ExpDept"}</definedName>
    <definedName name="wrn.Working._.Party._.List." localSheetId="4" hidden="1">{#N/A,#N/A,FALSE,"Working List"}</definedName>
    <definedName name="wrn.Working._.Party._.List." localSheetId="3" hidden="1">{#N/A,#N/A,FALSE,"Working List"}</definedName>
    <definedName name="wrn.Working._.Party._.List." localSheetId="1" hidden="1">{#N/A,#N/A,FALSE,"Working List"}</definedName>
    <definedName name="wrn.Working._.Party._.List." hidden="1">{#N/A,#N/A,FALSE,"Working List"}</definedName>
    <definedName name="wrn.Yuma." localSheetId="4" hidden="1">{#N/A,#N/A,FALSE,"Project Summary";#N/A,#N/A,FALSE,"Detail Estimate";#N/A,#N/A,FALSE,"Cashflow Schedule";#N/A,#N/A,FALSE,"Pro Forma"}</definedName>
    <definedName name="wrn.Yuma." localSheetId="3" hidden="1">{#N/A,#N/A,FALSE,"Project Summary";#N/A,#N/A,FALSE,"Detail Estimate";#N/A,#N/A,FALSE,"Cashflow Schedule";#N/A,#N/A,FALSE,"Pro Forma"}</definedName>
    <definedName name="wrn.Yuma." localSheetId="1" hidden="1">{#N/A,#N/A,FALSE,"Project Summary";#N/A,#N/A,FALSE,"Detail Estimate";#N/A,#N/A,FALSE,"Cashflow Schedule";#N/A,#N/A,FALSE,"Pro Forma"}</definedName>
    <definedName name="wrn.Yuma." hidden="1">{#N/A,#N/A,FALSE,"Project Summary";#N/A,#N/A,FALSE,"Detail Estimate";#N/A,#N/A,FALSE,"Cashflow Schedule";#N/A,#N/A,FALSE,"Pro Forma"}</definedName>
    <definedName name="xyz"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y" hidden="1">{#N/A,#N/A,TRUE,"Introduction";#N/A,#N/A,TRUE,"Operating Statistics";#N/A,#N/A,TRUE,"Capex &amp; Depreciation";#N/A,#N/A,TRUE,"Equity";#N/A,#N/A,TRUE,"Debt";#N/A,#N/A,TRUE,"Debt (2)";#N/A,#N/A,TRUE,"Financials";#N/A,#N/A,TRUE,"Market Info";#N/A,#N/A,TRUE,"Company Card";#N/A,#N/A,TRUE,"One Pager";#N/A,#N/A,TRUE,"First Page";#N/A,#N/A,TRUE,"Technical";#N/A,#N/A,TRUE,"Range Names"}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24" l="1"/>
  <c r="L36" i="24"/>
  <c r="L35" i="24"/>
  <c r="C9" i="25"/>
  <c r="N31" i="24"/>
  <c r="O31" i="24"/>
  <c r="O4" i="24"/>
  <c r="O5" i="24"/>
  <c r="O6" i="24"/>
  <c r="O7" i="24"/>
  <c r="O8" i="24"/>
  <c r="O9" i="24"/>
  <c r="O10" i="24"/>
  <c r="O11" i="24"/>
  <c r="O12" i="24"/>
  <c r="O13" i="24"/>
  <c r="O14" i="24"/>
  <c r="O15" i="24"/>
  <c r="O16" i="24"/>
  <c r="O17" i="24"/>
  <c r="O18" i="24"/>
  <c r="O19" i="24"/>
  <c r="O20" i="24"/>
  <c r="O21" i="24"/>
  <c r="O22" i="24"/>
  <c r="O23" i="24"/>
  <c r="O24" i="24"/>
  <c r="O25" i="24"/>
  <c r="O3" i="24"/>
  <c r="L3" i="24"/>
  <c r="C8" i="25"/>
  <c r="C7" i="25"/>
  <c r="G20" i="24" l="1"/>
  <c r="G21" i="24"/>
  <c r="G22" i="24"/>
  <c r="G23" i="24"/>
  <c r="G24" i="24"/>
  <c r="M7" i="30"/>
  <c r="E6" i="30"/>
  <c r="F1130" i="28"/>
  <c r="G4" i="24" l="1"/>
  <c r="G5" i="24"/>
  <c r="G6" i="24"/>
  <c r="G7" i="24"/>
  <c r="G8" i="24"/>
  <c r="G9" i="24"/>
  <c r="G10" i="24"/>
  <c r="G11" i="24"/>
  <c r="G12" i="24"/>
  <c r="G13" i="24"/>
  <c r="G14" i="24"/>
  <c r="G15" i="24"/>
  <c r="G16" i="24"/>
  <c r="G17" i="24"/>
  <c r="G18" i="24"/>
  <c r="G19" i="24"/>
  <c r="D3" i="29" l="1"/>
  <c r="C3" i="29"/>
  <c r="F2" i="29"/>
  <c r="H3" i="29" s="1"/>
  <c r="F3" i="29" l="1"/>
  <c r="G3" i="29" s="1"/>
  <c r="D18" i="25" l="1"/>
  <c r="F3" i="24"/>
  <c r="J3" i="24" l="1"/>
  <c r="I4" i="24" l="1"/>
  <c r="I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 i="24"/>
  <c r="I31" i="24" s="1"/>
  <c r="J4" i="24"/>
  <c r="L4" i="24" s="1"/>
  <c r="J5" i="24"/>
  <c r="L5" i="24" s="1"/>
  <c r="J6" i="24"/>
  <c r="L6" i="24" s="1"/>
  <c r="J7" i="24"/>
  <c r="L7" i="24" s="1"/>
  <c r="J8" i="24"/>
  <c r="L8" i="24" s="1"/>
  <c r="J9" i="24"/>
  <c r="L9" i="24" s="1"/>
  <c r="J10" i="24"/>
  <c r="L10" i="24" s="1"/>
  <c r="J11" i="24"/>
  <c r="L11" i="24" s="1"/>
  <c r="J12" i="24"/>
  <c r="L12" i="24" s="1"/>
  <c r="J13" i="24"/>
  <c r="L13" i="24" s="1"/>
  <c r="J14" i="24"/>
  <c r="L14" i="24" s="1"/>
  <c r="J15" i="24"/>
  <c r="L15" i="24" s="1"/>
  <c r="J16" i="24"/>
  <c r="L16" i="24" s="1"/>
  <c r="J17" i="24"/>
  <c r="L17" i="24" s="1"/>
  <c r="J18" i="24"/>
  <c r="L18" i="24" s="1"/>
  <c r="J19" i="24"/>
  <c r="L19" i="24" s="1"/>
  <c r="J20" i="24"/>
  <c r="L20" i="24" s="1"/>
  <c r="J21" i="24"/>
  <c r="L21" i="24" s="1"/>
  <c r="J22" i="24"/>
  <c r="L22" i="24" s="1"/>
  <c r="J23" i="24"/>
  <c r="L23" i="24" s="1"/>
  <c r="J24" i="24"/>
  <c r="L24" i="24" s="1"/>
  <c r="J25" i="24"/>
  <c r="L25" i="24" s="1"/>
  <c r="J26" i="24"/>
  <c r="J27" i="24"/>
  <c r="J28" i="24"/>
  <c r="J29" i="24"/>
  <c r="J30" i="24"/>
  <c r="G3" i="24"/>
  <c r="F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E31" i="24"/>
  <c r="C31" i="24"/>
  <c r="F31" i="24" l="1"/>
  <c r="C5" i="25" l="1"/>
  <c r="C14" i="25"/>
  <c r="C39" i="8"/>
  <c r="I3" i="8" l="1"/>
  <c r="I4" i="8"/>
  <c r="I5" i="8"/>
  <c r="I6" i="8"/>
  <c r="I7" i="8"/>
  <c r="I8" i="8"/>
  <c r="I9" i="8"/>
  <c r="I10" i="8"/>
  <c r="I11" i="8"/>
  <c r="I2" i="8"/>
  <c r="H11" i="8"/>
  <c r="F3" i="25" l="1"/>
  <c r="E3" i="8" s="1"/>
  <c r="C31" i="8" s="1"/>
  <c r="F4" i="25"/>
  <c r="E4" i="8" s="1"/>
  <c r="C32" i="8" s="1"/>
  <c r="F5" i="25"/>
  <c r="E5" i="8" s="1"/>
  <c r="C33" i="8" s="1"/>
  <c r="F6" i="25"/>
  <c r="E6" i="8" s="1"/>
  <c r="C34" i="8" s="1"/>
  <c r="F7" i="25"/>
  <c r="E7" i="8" s="1"/>
  <c r="C35" i="8" s="1"/>
  <c r="F8" i="25"/>
  <c r="E8" i="8" s="1"/>
  <c r="F9" i="25"/>
  <c r="E9" i="8" s="1"/>
  <c r="F10" i="25"/>
  <c r="E10" i="8" s="1"/>
  <c r="F2" i="25"/>
  <c r="E2" i="8" s="1"/>
  <c r="C30" i="8" l="1"/>
  <c r="C36" i="8"/>
  <c r="C38" i="8"/>
  <c r="C37" i="8"/>
  <c r="D3" i="25"/>
  <c r="C3" i="8" s="1"/>
  <c r="D4" i="25"/>
  <c r="C4" i="8" s="1"/>
  <c r="D5" i="25"/>
  <c r="C5" i="8" s="1"/>
  <c r="G5" i="8" s="1"/>
  <c r="D6" i="25"/>
  <c r="C6" i="8" s="1"/>
  <c r="D7" i="25"/>
  <c r="C7" i="8" s="1"/>
  <c r="D8" i="25"/>
  <c r="C8" i="8" s="1"/>
  <c r="C22" i="8" s="1"/>
  <c r="D9" i="25"/>
  <c r="C9" i="8" s="1"/>
  <c r="C23" i="8" s="1"/>
  <c r="G3" i="25"/>
  <c r="H3" i="25" s="1"/>
  <c r="G4" i="25"/>
  <c r="H4" i="25" s="1"/>
  <c r="G5" i="25"/>
  <c r="H5" i="25" s="1"/>
  <c r="G6" i="25"/>
  <c r="H6" i="25" s="1"/>
  <c r="G7" i="25"/>
  <c r="H7" i="25" s="1"/>
  <c r="G8" i="25"/>
  <c r="H8" i="25" s="1"/>
  <c r="G9" i="25"/>
  <c r="H9" i="25" s="1"/>
  <c r="G10" i="25"/>
  <c r="C32" i="26"/>
  <c r="C31" i="26"/>
  <c r="C30" i="26"/>
  <c r="C23" i="26"/>
  <c r="C26" i="26" s="1"/>
  <c r="C27" i="26" s="1"/>
  <c r="C28" i="26" s="1"/>
  <c r="C21" i="26"/>
  <c r="C22" i="26" s="1"/>
  <c r="C18" i="26"/>
  <c r="C19" i="26" s="1"/>
  <c r="C15" i="26"/>
  <c r="C29" i="26" s="1"/>
  <c r="E8" i="26"/>
  <c r="C2" i="25" s="1"/>
  <c r="F7" i="26"/>
  <c r="F6" i="26"/>
  <c r="F5" i="26"/>
  <c r="F4" i="26"/>
  <c r="F3" i="26"/>
  <c r="H9" i="8" l="1"/>
  <c r="C18" i="8"/>
  <c r="H4" i="8"/>
  <c r="C21" i="8"/>
  <c r="H7" i="8"/>
  <c r="C17" i="8"/>
  <c r="H3" i="8"/>
  <c r="H8" i="8"/>
  <c r="C20" i="8"/>
  <c r="H6" i="8"/>
  <c r="C19" i="8"/>
  <c r="H5" i="8"/>
  <c r="F8" i="26"/>
  <c r="C24" i="26"/>
  <c r="C25" i="26" s="1"/>
  <c r="C16" i="26"/>
  <c r="C33" i="26" l="1"/>
  <c r="F11" i="25" l="1"/>
  <c r="E11" i="25"/>
  <c r="H10" i="25"/>
  <c r="D10" i="25"/>
  <c r="C10" i="8" s="1"/>
  <c r="H10" i="8" s="1"/>
  <c r="G2" i="25"/>
  <c r="H2" i="25" s="1"/>
  <c r="D2" i="25"/>
  <c r="C2" i="8" s="1"/>
  <c r="C16" i="8" l="1"/>
  <c r="H2" i="8"/>
  <c r="H11" i="25"/>
  <c r="C11" i="25"/>
  <c r="D11" i="25" l="1"/>
  <c r="G11" i="25"/>
  <c r="B31" i="8" l="1"/>
  <c r="D31" i="8" s="1"/>
  <c r="B32" i="8"/>
  <c r="D32" i="8" s="1"/>
  <c r="B33" i="8"/>
  <c r="B34" i="8"/>
  <c r="D34" i="8" s="1"/>
  <c r="B35" i="8"/>
  <c r="D35" i="8" s="1"/>
  <c r="B36" i="8"/>
  <c r="D36" i="8" s="1"/>
  <c r="B37" i="8"/>
  <c r="D37" i="8" s="1"/>
  <c r="B30" i="8"/>
  <c r="E12" i="8"/>
  <c r="C24" i="8"/>
  <c r="C25" i="8"/>
  <c r="D33" i="8" l="1"/>
  <c r="G3" i="8"/>
  <c r="G4" i="8"/>
  <c r="G6" i="8"/>
  <c r="G7" i="8"/>
  <c r="G8" i="8"/>
  <c r="G9" i="8"/>
  <c r="G10" i="8"/>
  <c r="G11" i="8"/>
  <c r="G31" i="24" l="1"/>
  <c r="J31" i="24"/>
  <c r="L31" i="24"/>
  <c r="K31" i="24" l="1"/>
  <c r="M31" i="24"/>
  <c r="J32" i="24"/>
  <c r="L33" i="24"/>
  <c r="B17" i="8"/>
  <c r="D17" i="8" s="1"/>
  <c r="B18" i="8"/>
  <c r="D18" i="8" s="1"/>
  <c r="B19" i="8"/>
  <c r="D19" i="8" s="1"/>
  <c r="B20" i="8"/>
  <c r="D20" i="8" s="1"/>
  <c r="B21" i="8"/>
  <c r="D21" i="8" s="1"/>
  <c r="B22" i="8"/>
  <c r="D22" i="8" s="1"/>
  <c r="B23" i="8"/>
  <c r="D23" i="8" s="1"/>
  <c r="B24" i="8"/>
  <c r="D24" i="8" s="1"/>
  <c r="B25" i="8"/>
  <c r="D25" i="8" s="1"/>
  <c r="B16" i="8"/>
  <c r="K33" i="24" l="1"/>
  <c r="M33" i="24"/>
  <c r="M35" i="24"/>
  <c r="B39" i="8"/>
  <c r="D39" i="8" s="1"/>
  <c r="B12" i="8"/>
  <c r="K35" i="24" l="1"/>
  <c r="D12" i="8"/>
  <c r="D13" i="8" s="1"/>
  <c r="C40" i="8" l="1"/>
  <c r="B26" i="8"/>
  <c r="I12" i="8"/>
  <c r="H12" i="8"/>
  <c r="F12" i="8"/>
  <c r="E17" i="8" l="1"/>
  <c r="E21" i="8"/>
  <c r="E19" i="8"/>
  <c r="E18" i="8"/>
  <c r="E22" i="8"/>
  <c r="E20" i="8"/>
  <c r="E25" i="8"/>
  <c r="E23" i="8"/>
  <c r="E24" i="8"/>
  <c r="G2" i="8"/>
  <c r="E16" i="8" l="1"/>
  <c r="D16" i="8"/>
  <c r="D30" i="8"/>
  <c r="B38" i="8" l="1"/>
  <c r="D38" i="8" s="1"/>
  <c r="C12" i="8" l="1"/>
  <c r="G12" i="8" l="1"/>
  <c r="C13" i="8"/>
  <c r="E26" i="8" l="1"/>
  <c r="B40" i="8"/>
  <c r="C26" i="8"/>
  <c r="D26" i="8" s="1"/>
  <c r="E35" i="8" l="1"/>
  <c r="E34" i="8"/>
  <c r="E32" i="8"/>
  <c r="E37" i="8"/>
  <c r="E36" i="8"/>
  <c r="E31" i="8"/>
  <c r="E33" i="8"/>
  <c r="E39" i="8"/>
  <c r="E38" i="8"/>
  <c r="E30" i="8"/>
  <c r="D40" i="8"/>
  <c r="E40" i="8" s="1"/>
</calcChain>
</file>

<file path=xl/sharedStrings.xml><?xml version="1.0" encoding="utf-8"?>
<sst xmlns="http://schemas.openxmlformats.org/spreadsheetml/2006/main" count="2842" uniqueCount="958">
  <si>
    <t>Particulars</t>
  </si>
  <si>
    <t>Project expenses</t>
  </si>
  <si>
    <t>Estimated Cost as per Cost Vetting</t>
  </si>
  <si>
    <t>Difference between the Bills &amp; CA</t>
  </si>
  <si>
    <t>Difference between both the Bills</t>
  </si>
  <si>
    <t>Difference between both CA</t>
  </si>
  <si>
    <t>Remark</t>
  </si>
  <si>
    <t xml:space="preserve">Land Cost </t>
  </si>
  <si>
    <t>Construction Cost of Sale Building</t>
  </si>
  <si>
    <t>Approval Cost Of Fungible Cost &amp; Development cess premium &amp; Stamp Duty</t>
  </si>
  <si>
    <t xml:space="preserve">Architect Cost, RCC &amp; other Professional fees </t>
  </si>
  <si>
    <t>Administrative Expenses</t>
  </si>
  <si>
    <t>Marketing Expences</t>
  </si>
  <si>
    <t xml:space="preserve"> Interest Cost</t>
  </si>
  <si>
    <t xml:space="preserve">Total Cost </t>
  </si>
  <si>
    <t xml:space="preserve">Revised Estimated Cost (in Cr.) </t>
  </si>
  <si>
    <t>Cost incurred as %age total cost of that Component</t>
  </si>
  <si>
    <t xml:space="preserve">Total </t>
  </si>
  <si>
    <t>Pariculars</t>
  </si>
  <si>
    <t>Rent Cost</t>
  </si>
  <si>
    <t>TOTAL</t>
  </si>
  <si>
    <t>Contingency Cost</t>
  </si>
  <si>
    <t>Full Value after completion</t>
  </si>
  <si>
    <t>Construction Cost of Rehab &amp; Amenity Building</t>
  </si>
  <si>
    <t>% of work completed</t>
  </si>
  <si>
    <t>Total Construction Area in Sq. Ft.</t>
  </si>
  <si>
    <t>Ground Floor</t>
  </si>
  <si>
    <t>1st Commerical Floor</t>
  </si>
  <si>
    <t>2nd Podium Floor</t>
  </si>
  <si>
    <t>3rd Podium Floor</t>
  </si>
  <si>
    <t>4th Podium Floor</t>
  </si>
  <si>
    <t>5th Podium Floor</t>
  </si>
  <si>
    <t>1st Habitable Floor</t>
  </si>
  <si>
    <t>2nd Habitable Floor</t>
  </si>
  <si>
    <t>3rd Habitable Floor</t>
  </si>
  <si>
    <t>4th Habitable Floor</t>
  </si>
  <si>
    <t>5th Habitable Floor</t>
  </si>
  <si>
    <t>6th Habitable Floor</t>
  </si>
  <si>
    <t>7th Habitable Floor</t>
  </si>
  <si>
    <t>8th Habitable Floor</t>
  </si>
  <si>
    <t>9th Habitable Floor</t>
  </si>
  <si>
    <t>10th Habitable Floor</t>
  </si>
  <si>
    <t>11th Habitable Floor</t>
  </si>
  <si>
    <t>12th Habitable Floor</t>
  </si>
  <si>
    <t>13th Habitable Floor</t>
  </si>
  <si>
    <t>14th Habitable Floor</t>
  </si>
  <si>
    <t>15th Habitable Floor</t>
  </si>
  <si>
    <t>16th Habitable Floor</t>
  </si>
  <si>
    <t>17th Habitable Floor</t>
  </si>
  <si>
    <t>18th Habitable Floor</t>
  </si>
  <si>
    <t>19th Habitable Floor</t>
  </si>
  <si>
    <t>20th Habitable Floor</t>
  </si>
  <si>
    <t>21st Habitable Floor</t>
  </si>
  <si>
    <t>Terrace / OHT</t>
  </si>
  <si>
    <t>Completed Area in Sq. Ft.</t>
  </si>
  <si>
    <t xml:space="preserve">Rate per Sq. Ft. </t>
  </si>
  <si>
    <t>Construction Cost of PTC Building</t>
  </si>
  <si>
    <t>Construction Cost of Rehab cum Sale Building</t>
  </si>
  <si>
    <t>Sr.</t>
  </si>
  <si>
    <t>Sr. No.</t>
  </si>
  <si>
    <t>Balance</t>
  </si>
  <si>
    <t>Balance in Cr.</t>
  </si>
  <si>
    <t>Approval Cost &amp; Stamp Duty</t>
  </si>
  <si>
    <t>Professional Cost</t>
  </si>
  <si>
    <t>Admin Cost</t>
  </si>
  <si>
    <t>Marketing Cost</t>
  </si>
  <si>
    <t>Interest Cost</t>
  </si>
  <si>
    <t>Stamp Duty &amp; Registration Fees</t>
  </si>
  <si>
    <t>Agreement Name</t>
  </si>
  <si>
    <t>Date</t>
  </si>
  <si>
    <t>Amount</t>
  </si>
  <si>
    <t>Incurred Amoun</t>
  </si>
  <si>
    <t xml:space="preserve">August 21 - July22 </t>
  </si>
  <si>
    <t>Development Agreement</t>
  </si>
  <si>
    <t>Stamp Duty</t>
  </si>
  <si>
    <t>August  22 - June 23</t>
  </si>
  <si>
    <t>Reg. Fees</t>
  </si>
  <si>
    <t>July 23 - August 24</t>
  </si>
  <si>
    <t>Sept 24 - July 25</t>
  </si>
  <si>
    <t>SupplementaryAttorney</t>
  </si>
  <si>
    <t>August 25 - June 26</t>
  </si>
  <si>
    <t>Power of Attorney</t>
  </si>
  <si>
    <t>July 26 - Sept 26</t>
  </si>
  <si>
    <t>No. of Tenants</t>
  </si>
  <si>
    <t>Nos.</t>
  </si>
  <si>
    <t>Total Carpet Area in Sq. Ft.</t>
  </si>
  <si>
    <t>Sq. Ft.</t>
  </si>
  <si>
    <t>Rent per Sq. Ft. per month for first 22 Months</t>
  </si>
  <si>
    <t>Rupees</t>
  </si>
  <si>
    <t>Rent per month for first 22 Months</t>
  </si>
  <si>
    <t>Rent for 22 Months</t>
  </si>
  <si>
    <t>Rent per Sq. Ft. per Month for 23 to 36 Months</t>
  </si>
  <si>
    <t>Rent per month for 23 to 36 Months</t>
  </si>
  <si>
    <t>Rent for 14 Months</t>
  </si>
  <si>
    <t>Rent per Sq. Ft. per Month for next 11 month</t>
  </si>
  <si>
    <t>Rent per month for till next 11 month</t>
  </si>
  <si>
    <t>Rent for 11 Months</t>
  </si>
  <si>
    <t>Rent per Sq. Ft. per Month for next 3 month</t>
  </si>
  <si>
    <t>Rent per month for till next 3 month</t>
  </si>
  <si>
    <t>Rent for 3 Months</t>
  </si>
  <si>
    <t>Brokerage</t>
  </si>
  <si>
    <t>Hardship 1000 per Sq. Ft.</t>
  </si>
  <si>
    <t>Shifting Charges</t>
  </si>
  <si>
    <t>Additional corpus fund</t>
  </si>
  <si>
    <t>Total Rent Cost</t>
  </si>
  <si>
    <t>DSRA Amount is not accounted in LIE Report</t>
  </si>
  <si>
    <t>SK Traders</t>
  </si>
  <si>
    <t>Om Infrastructure</t>
  </si>
  <si>
    <t>Slab</t>
  </si>
  <si>
    <t>Aarti Steel Corporation</t>
  </si>
  <si>
    <t>Vendor Name</t>
  </si>
  <si>
    <t xml:space="preserve">Customer Name </t>
  </si>
  <si>
    <t>Invoice Date</t>
  </si>
  <si>
    <t>Invoice Number</t>
  </si>
  <si>
    <t>Invoice Amt</t>
  </si>
  <si>
    <t>Project Name</t>
  </si>
  <si>
    <t>Description of Material</t>
  </si>
  <si>
    <t>Sheetal Shourya Enterprises</t>
  </si>
  <si>
    <t>DGS Township Pvt Ltd</t>
  </si>
  <si>
    <t>01</t>
  </si>
  <si>
    <t>Sheetal Regalia</t>
  </si>
  <si>
    <t>Plinth</t>
  </si>
  <si>
    <t>Avenue Imperial Construction LLP</t>
  </si>
  <si>
    <t>DGS/ AE/07/2023-24</t>
  </si>
  <si>
    <t>RCC work</t>
  </si>
  <si>
    <t>Slab Completed 1st to 3rd slab</t>
  </si>
  <si>
    <t>Labour work slab completed, Extra Beam work, U G Tank</t>
  </si>
  <si>
    <t>Anupam Hardware</t>
  </si>
  <si>
    <t>09818</t>
  </si>
  <si>
    <t>Flex Cable ISI 4 * 4 core Polycab &amp; PVC Green Breded Pipe</t>
  </si>
  <si>
    <t>08870</t>
  </si>
  <si>
    <t>Pipe C Heavy 40MM</t>
  </si>
  <si>
    <t>08828</t>
  </si>
  <si>
    <t>CPVC Pipe SDR, Elbow 90 Degree, Ball Valve, Tee ISI 20 MM, Coupling ISI 40MM, Barrel Nepple, Ball Valve Brass Heavy &amp; others</t>
  </si>
  <si>
    <t>09067</t>
  </si>
  <si>
    <t>Wires HOU, Flex Cable ISI</t>
  </si>
  <si>
    <t>J K Water Supply</t>
  </si>
  <si>
    <t>Jaiswal Plaster</t>
  </si>
  <si>
    <t>Gypsum Celing, Vertical Patta, Wall Dhada POP, Patra POP, etc.</t>
  </si>
  <si>
    <t>JSW Cement Limited</t>
  </si>
  <si>
    <t>MH23030967116</t>
  </si>
  <si>
    <t>GGBS-HDPE Bag</t>
  </si>
  <si>
    <t>MH2303099454</t>
  </si>
  <si>
    <t>MH2303105295</t>
  </si>
  <si>
    <t>MH2303105306</t>
  </si>
  <si>
    <t>MH2303108765</t>
  </si>
  <si>
    <t>MH2303096689</t>
  </si>
  <si>
    <t>MH2303097628</t>
  </si>
  <si>
    <t>MH2303102121</t>
  </si>
  <si>
    <t>MH230399164</t>
  </si>
  <si>
    <t>MH2303097986</t>
  </si>
  <si>
    <t>MH2303102078</t>
  </si>
  <si>
    <t>MH2303109443</t>
  </si>
  <si>
    <t>MH2303111297</t>
  </si>
  <si>
    <t>Rachana Glass Inc</t>
  </si>
  <si>
    <t>12mm Clear Toughen Glass + Cep and Frosted Film</t>
  </si>
  <si>
    <t>Rushabh Trading Company</t>
  </si>
  <si>
    <t xml:space="preserve">Crush Sand </t>
  </si>
  <si>
    <t>Crush Sand, Metal I &amp; II</t>
  </si>
  <si>
    <t>Saurabh Enterprise</t>
  </si>
  <si>
    <t>Ap Apcocrete</t>
  </si>
  <si>
    <t>SS Aggregates</t>
  </si>
  <si>
    <t>SS/105/2023-24</t>
  </si>
  <si>
    <t>Crush Sand, Metal 1 VSI, Metal 2 VSI</t>
  </si>
  <si>
    <t>ASC534/23-24</t>
  </si>
  <si>
    <t>T.M.T. Bars 12mm, 16mm, 20mm, 25mm</t>
  </si>
  <si>
    <t>S K Traders</t>
  </si>
  <si>
    <t>SK/557/23-24</t>
  </si>
  <si>
    <t>OPC53</t>
  </si>
  <si>
    <t>SK/554/23-24</t>
  </si>
  <si>
    <t>AAC Fly Ash Block, Magic Bond Joint Mortar</t>
  </si>
  <si>
    <t>SK/574/23-24</t>
  </si>
  <si>
    <t>21/11/2023</t>
  </si>
  <si>
    <t>SK/553/23-24</t>
  </si>
  <si>
    <t xml:space="preserve">OPC 53  </t>
  </si>
  <si>
    <t>27/10/2023</t>
  </si>
  <si>
    <t>SK/494/23-24</t>
  </si>
  <si>
    <t>SK/464/23-24</t>
  </si>
  <si>
    <t>SK/496/23-24</t>
  </si>
  <si>
    <t>29/11/2023</t>
  </si>
  <si>
    <t>SK/570/23-24</t>
  </si>
  <si>
    <t>Raj Transit Infra Pvt Ltd</t>
  </si>
  <si>
    <t>23-24/02584</t>
  </si>
  <si>
    <t>C Sand - Brass, Metal 1 &amp; 2 Brass</t>
  </si>
  <si>
    <t>Sudha Sales Corporation</t>
  </si>
  <si>
    <t>DGS Township Pvt.Ltd</t>
  </si>
  <si>
    <t>24/10/2023</t>
  </si>
  <si>
    <t>SSC/109</t>
  </si>
  <si>
    <t>OPC 53 Grade,Birla Shakti Cement</t>
  </si>
  <si>
    <t>PI/ASC870/23-24</t>
  </si>
  <si>
    <t>TMT Bars 08mm, 10mm, 12mm, 16mm, 20mm, 25mm</t>
  </si>
  <si>
    <t>ASC723/23-24</t>
  </si>
  <si>
    <t>TMT Bars 08mm, 10mm, 12mm, 16mm, M.S. Wire</t>
  </si>
  <si>
    <t>ASC737/23-24</t>
  </si>
  <si>
    <t>ASC739/23-24</t>
  </si>
  <si>
    <t>TMT Bars 08mm, 10mm, 12mm, 16mm, 20mm, 25mm, M.S. Wire</t>
  </si>
  <si>
    <t>ASC561/23-24</t>
  </si>
  <si>
    <t xml:space="preserve">TMT Bars 08mm, 10mm, 12mm, 25mm
</t>
  </si>
  <si>
    <t>ASC587/23-24</t>
  </si>
  <si>
    <t>Shade Net Green 10 Bundles</t>
  </si>
  <si>
    <t>ASC593/23-24</t>
  </si>
  <si>
    <t xml:space="preserve">TMT Bars 10mm, 16mm, 20mm, 25mm
</t>
  </si>
  <si>
    <t xml:space="preserve">S K Traders </t>
  </si>
  <si>
    <t>SK/555/23-24</t>
  </si>
  <si>
    <t>1C x 1.5sqmm H/W FR
1C x 1sqmm H/W FR
1C x 2.5sqmm H/W FR
1C x 4sqmm H/W FR
1C x 6sqmm H/W FR
SC x 4.00mm FR INS Flexi Cable 200 Mtr
SC X 6.00mm CU FR INS Flex Cable
Footlight 4m
24 W Led Street Light
36 W Led Street Light
60 W Led Street Light ECO
11 W Led Panel Light
12 W 13 lN 1 Led Panel Light
3 W Led Panel Light</t>
  </si>
  <si>
    <t>SK/556/23-24</t>
  </si>
  <si>
    <t>11W Round Economy Led Pannel CDL
12W 13 In 1 Led Panel Light
14W Led Panel Light
15W Led Circular Led CDL
15W Led Panel Light
24W Led Street Light
36W Led Street Light 
36W Led Street Light Heavy
3W Led COB Light
3W Led COB Light
3W Led Square Panel CDL
6W Led COB LIght
Regulator
Sub Meter</t>
  </si>
  <si>
    <t>SK/560/23-24</t>
  </si>
  <si>
    <t>Pvc Insu 1.5sqmm
Pvc lnsu lsqmm
Pvc lnsu 2.5sqmm
1C x 1.5sqmm H/W FR
1C x 1sqmm H/W FR
1C x 6sqmm H/W FR</t>
  </si>
  <si>
    <t xml:space="preserve"> </t>
  </si>
  <si>
    <t>Opc-53 Grade (28%), PPC Cement (28%),  AAC FIy Ash Block (600 x 200 x 125) (12%</t>
  </si>
  <si>
    <t>SK/561/23-24</t>
  </si>
  <si>
    <t>lC x 1.5sqmm H/W FR
lC x 1sqmm H/W FR
lC x 2.5sqmm H/W FR
lC x 4sqmm H/W FR
lC x 6sqmm H/W FR</t>
  </si>
  <si>
    <t>SK/514/23-24</t>
  </si>
  <si>
    <t>Opc53</t>
  </si>
  <si>
    <t>SK/517/23-24</t>
  </si>
  <si>
    <t>SK/521/23-24</t>
  </si>
  <si>
    <t>Hessian Cloth</t>
  </si>
  <si>
    <t>SK/532/23-24</t>
  </si>
  <si>
    <t>Wrap Knit Fabrics</t>
  </si>
  <si>
    <t>SK/533/23-24</t>
  </si>
  <si>
    <t>SK/534/23-24</t>
  </si>
  <si>
    <t>SK/535/23-24</t>
  </si>
  <si>
    <t>SK/539/23-24</t>
  </si>
  <si>
    <t>SK/541/23-24</t>
  </si>
  <si>
    <t>SK/542/23-24</t>
  </si>
  <si>
    <t>SK/543/23-24</t>
  </si>
  <si>
    <t>SK/510/23-24</t>
  </si>
  <si>
    <t>SK/506/23-24</t>
  </si>
  <si>
    <t>SK/504/23-24</t>
  </si>
  <si>
    <t>SK/505/23-24</t>
  </si>
  <si>
    <t>SK/513/23-24</t>
  </si>
  <si>
    <t>11W ROUND ECONOMY LED PANEL CDL,  12W 3 IN 1 LED PANEL LIGHT,  14W LED PANEL LIGHT, 15W LED CIRCULAR PANEL CDL,  15W LED PANEL LIGHT, 24W LED STREET LIGHT, 36W LED STREET LIGHT, 36W LED STREET LIGHT HEAVY, 3W LED COB LIGHT, 3W LED SOUARE PANEL CDL,  6W LED COB LIGHT, 6W LED PANEL LIGHT,  LED LIGHT 1,+4 LED, LED LIGHT 20 LED,  LED LIGHT 36 LED, PVC INSU 1.5 SO MM,  PVC INSU 1 SQ MM,  PVC INSU 2.5 SQ MM,  1C X ,I.sSOMM H/W FR,  1C X 1 SOMM HW FR,  lC X 6SQ['MM H/W FR, REGULATOR,  SUB METER, 1C X l.5SQMM HW FR etc</t>
  </si>
  <si>
    <t>B. Mittal &amp; Co.</t>
  </si>
  <si>
    <t>BM23240237</t>
  </si>
  <si>
    <t>TMT Rebar, MS Binding Wire</t>
  </si>
  <si>
    <t>BM23240218</t>
  </si>
  <si>
    <t>BM23240235</t>
  </si>
  <si>
    <t>TMT Rebar</t>
  </si>
  <si>
    <t>BM23240196</t>
  </si>
  <si>
    <t>BM23240210</t>
  </si>
  <si>
    <t>BM23240183</t>
  </si>
  <si>
    <t>TILL 31.10.2023</t>
  </si>
  <si>
    <t>ASC788/23-24</t>
  </si>
  <si>
    <t>TMT Bars-08mm,10 mm,16 mm,20mm,25mm</t>
  </si>
  <si>
    <t>ASC803/23-24</t>
  </si>
  <si>
    <t>TMT Bars-08mm,10 mm,20mm,25mm</t>
  </si>
  <si>
    <t>ASC800/23-24</t>
  </si>
  <si>
    <t>ASC1135/23-24</t>
  </si>
  <si>
    <t>TMT Bars-08mm,10 mm,12mm,20mm,16mm, M.S Wire</t>
  </si>
  <si>
    <t>Aayush Enterprises</t>
  </si>
  <si>
    <t>Magni Grout</t>
  </si>
  <si>
    <t>Dr.Fixit Pidicrete Urp 50kg</t>
  </si>
  <si>
    <t>Faiber Mesh</t>
  </si>
  <si>
    <t>Pipe Easyfit Sch- 80 Upvc 1" ^Prince,Coupler Easyfit Upvc 1" ^Prince,Elbow Easyfit Upvc 1" Aprince,U Bolts Gi 1/4 X 1,Solvent Tin 705 Upvc 118ml ^Astral,Single Tee Swr Pvc,Bend, 45 Swr Pvc 110mm ^Prince 110mm ^Prince,Mta Easyfit Upvc 1" ^Prince,Pump Boster Aqua Gold 100 1hp^Crompton</t>
  </si>
  <si>
    <t>Pipe C-Heavy 80mm Gi/C 3" ^Steelman,Plug 80mm Gi 3,Pipe C-Heavy 32mm Gi/C 1.1/4" ^Steelman,Plug 32mm Gi 1.1/4</t>
  </si>
  <si>
    <t>Flex Cable Isi 2.5 X 2core ^Polycab,Mcb Catetron C Lighting Fp 63 A ^Indo Kapp,Wires Hou Flex/300mtr 1.5sq.Mm ^Polycab,Combined Ss (Box) 6 X 16a ^Anchor,Insulating Tape Pvc 6mtr ^Anchor</t>
  </si>
  <si>
    <t>Pipe Easyfit Sch- 80 Upvc 1.1/4" ^Prince,Coupler Easyfit Upvc 1.1/4" ^Prince,Ball Valve Easyfit Upvc 1.1/4" ^Prince,Ball Valve Easyfit Upvc 1.1/2" ^Prince,Reducer Tee Easyfit,Mta Brass Easyfit Upvc 1.1/2" ^Prince Upvc 1.1/2 X 1.1/4"Prince,Reducer Easyfit Upvc 1.1/2 X 1.1/4" ^Prince,Union Isi 50mm Gi 2,Barrel Nepple. Gi 2 X 6,Pipe Easyfit Sch-80 Upvc 1.1/2" ^Prince,Araldite Hv 953 Hardener 800gm,Araldite Aw 106 Resin 1kgm</t>
  </si>
  <si>
    <t>Combined Double With Box 6 X 16a,Mcb Box Metal 4way ^Nizwa,Wires Hou Flex/300mtr 1.5sq.Mm^Polycab,Flex Cable Isi 2.5 X 2core ^Polycab</t>
  </si>
  <si>
    <t>Combined Ss Box Typ 6 X 16a,Flex Cable Isi 1.5 X 2core ^Polycab,Led Flat Light 200w ^Carron,Insulating Tape Pvc 6mtr ^Anchor,Wires Hou Flex/300mtr 1.5sq.Mm^Polycab</t>
  </si>
  <si>
    <t>Flex Cable Isi 4 X 4core ^Feltek,Elbow Isi 40mm Gi 1.1/2,Coupling Isi 40mm Gi 1.1/2,Barrel Nepple. Gi 1.1/2 X 12,Barrel Nepple. Gi 1.1/2 X 6,D/Nipple Isi 40mm Gi 1.1/2,Bushing Gi 2 X 1.1/2,Ball Valve 40mm Ci 1.1/2" ^Hammer,Holdtite 200gms,Sun Juth,Pipe Easyfit Sch-80 Upvc 1.1/2" ^Prince,Coupler Easyfit Upvc 1.1/2" ^Prince,Reducer Tee Easyfit Upvc 1.1/2 X 1/2"^Prince,Endcap Easyfit Upvc 1.1/2" ^Prince,Elbow Easyfit Upvc 1.1/2" ^Prince,Mta Brass Easyfit Upvc 1.1/2" ^Prince,Pipe Easyfit Sch-80 Upvc 1/2" ^Prince,Solvent Tin 705 Upvc 237ml ^Astral,U Bolts Gi 1/4 X 1 1/2</t>
  </si>
  <si>
    <t>Pipe C-Heavy 80mm Gi/C 3" ^Steelman,Bend "C" 80mm Gi 3,Coupling Isi 80mm Gi 3,Die Gutka 3 ^Inder,Die Ratchet Handle 2.1/2 X 3" ^Inder,Plug 80mm Gi 3</t>
  </si>
  <si>
    <t>Pipe Wrenches 36" ^Taparia</t>
  </si>
  <si>
    <t>B.Mittal &amp; Co.</t>
  </si>
  <si>
    <t>BM23240314</t>
  </si>
  <si>
    <t>TMT Rebar-8 mm,10mm,16mm,20mm,25mm</t>
  </si>
  <si>
    <t>BM23240274</t>
  </si>
  <si>
    <t>TMT Rebar-8 mm,10mm,20mm</t>
  </si>
  <si>
    <t>BM23240308</t>
  </si>
  <si>
    <t>TMT Rebar-8 mm,10mm,20mm,25mm</t>
  </si>
  <si>
    <t>BM23240258</t>
  </si>
  <si>
    <t>TMT Rebar-8 mm,10mm,20mm,25mm,32mm</t>
  </si>
  <si>
    <t>Bajrang Drilling</t>
  </si>
  <si>
    <t>Core cutting in RCC</t>
  </si>
  <si>
    <t>Bluemax Engineering Corp</t>
  </si>
  <si>
    <t>BEC/23-24/174</t>
  </si>
  <si>
    <t>Borewell Pumpset Removing and Refitting</t>
  </si>
  <si>
    <t>BMCC Enterprises</t>
  </si>
  <si>
    <t>Crush Sand</t>
  </si>
  <si>
    <t>Global Lab</t>
  </si>
  <si>
    <t>BVI-31201-259276</t>
  </si>
  <si>
    <t>Concrete Cube-compressive strenghts-Test</t>
  </si>
  <si>
    <t>Janki Devi Prajapati</t>
  </si>
  <si>
    <t>RCC Cover Block-40mm,20mm,230mm 300mm konda path</t>
  </si>
  <si>
    <t>RCC Cover Block-40mm,20mm,Path</t>
  </si>
  <si>
    <t>J.K Water Supply</t>
  </si>
  <si>
    <t>Constuction Water</t>
  </si>
  <si>
    <t>JSW Cement Ltd.</t>
  </si>
  <si>
    <t>MH2303155729</t>
  </si>
  <si>
    <t>FG-03-GGBS-BG-HD-500 Bags</t>
  </si>
  <si>
    <t>MH2303175817</t>
  </si>
  <si>
    <t>MH2303175964</t>
  </si>
  <si>
    <t>MH2303176385</t>
  </si>
  <si>
    <t>MH2303176416</t>
  </si>
  <si>
    <t>MH2303133327</t>
  </si>
  <si>
    <t>MH2303154059</t>
  </si>
  <si>
    <t>MH2303130706</t>
  </si>
  <si>
    <t>MH2303133099</t>
  </si>
  <si>
    <t>MH2303133990</t>
  </si>
  <si>
    <t>MH2303134766</t>
  </si>
  <si>
    <t>MH2303139243</t>
  </si>
  <si>
    <t>MH2303143761</t>
  </si>
  <si>
    <t>MH2303152714</t>
  </si>
  <si>
    <t>MH2303131247</t>
  </si>
  <si>
    <t>MH2303139036</t>
  </si>
  <si>
    <t>MH2303140310</t>
  </si>
  <si>
    <t>MH2303152655</t>
  </si>
  <si>
    <t>MH2303150956</t>
  </si>
  <si>
    <t>MH2303150966</t>
  </si>
  <si>
    <t>Maatangi Enterprises</t>
  </si>
  <si>
    <t>Black Granite(X/53)</t>
  </si>
  <si>
    <t>Om sai Fabrication</t>
  </si>
  <si>
    <t>Raising of G.l. Sheet surrounding the building by excavating pit, 5"x 3" ISMB erection &amp; fixing of G.l.Sheet</t>
  </si>
  <si>
    <t>Pratik Enterprises</t>
  </si>
  <si>
    <t>23-24/JAN/569</t>
  </si>
  <si>
    <t>Metal-10 MM(BRS)</t>
  </si>
  <si>
    <t>23-24/JAN/589</t>
  </si>
  <si>
    <t>Metal-10 MM(BRS),Crush Sand</t>
  </si>
  <si>
    <t>23-24/FEB/639</t>
  </si>
  <si>
    <t>Crush Sand(BRS)</t>
  </si>
  <si>
    <t>23-24/JAN/574</t>
  </si>
  <si>
    <t>Raj Transit Infra Pvt.Ltd.</t>
  </si>
  <si>
    <t>23-24/03049</t>
  </si>
  <si>
    <t>C Sand-Brass,Metal 1-Brass,Metal 2-Brass</t>
  </si>
  <si>
    <t>23-24/03253</t>
  </si>
  <si>
    <t>C Sand-Brass,Metal 1-Brass,Metal 2-Brass,Ultramod Plaster Sand-Brass</t>
  </si>
  <si>
    <t>23-24/03125</t>
  </si>
  <si>
    <t>23-24/03391</t>
  </si>
  <si>
    <t>23-24/03552</t>
  </si>
  <si>
    <t>23-24/02882</t>
  </si>
  <si>
    <t>Rajesh Singh Water Pump Hiring</t>
  </si>
  <si>
    <t>HP Water Pump</t>
  </si>
  <si>
    <t>R C Safety Products</t>
  </si>
  <si>
    <t>RC/23-24/291</t>
  </si>
  <si>
    <t>Safety Shoes-AC 9006,Safety Shoes-AC 9005</t>
  </si>
  <si>
    <t>RC/23-24/221</t>
  </si>
  <si>
    <t>Safety Shoes-Centuar slip on</t>
  </si>
  <si>
    <t>RC/23-24/343</t>
  </si>
  <si>
    <t>Safety Helmet-Ratchet fitting,Shoes-AC 9005</t>
  </si>
  <si>
    <t>RC/23-24/321</t>
  </si>
  <si>
    <t>Safety Shoes-AC 9006</t>
  </si>
  <si>
    <t>RC/23-24/292</t>
  </si>
  <si>
    <t>RC/23-24/212</t>
  </si>
  <si>
    <t>R S Enterprises</t>
  </si>
  <si>
    <t>Steel onloding,Block</t>
  </si>
  <si>
    <t>Rushabh Trading Co.</t>
  </si>
  <si>
    <t>Crush Sand,Metal 1&amp;Metal 2</t>
  </si>
  <si>
    <t>Saikot Mondal</t>
  </si>
  <si>
    <t>Black back flex print with fitting</t>
  </si>
  <si>
    <t>Shamsad Alam</t>
  </si>
  <si>
    <t>Labour Charges Agro shed net,Labour Charges Agro shed</t>
  </si>
  <si>
    <t xml:space="preserve">Labour Charges Agro shed net,Labour Charges </t>
  </si>
  <si>
    <t>Labour Charges Agro shed net,Labour Charges floors repairing of below nets</t>
  </si>
  <si>
    <t>Santosh Vishwakarma</t>
  </si>
  <si>
    <t>Aluminium doors</t>
  </si>
  <si>
    <t>Saurabh Enterprises</t>
  </si>
  <si>
    <t>A P Antihack</t>
  </si>
  <si>
    <t>A P Antihack,Roff white addesive</t>
  </si>
  <si>
    <t>Sika Microcrete</t>
  </si>
  <si>
    <t>Schindler</t>
  </si>
  <si>
    <t>C12700399009</t>
  </si>
  <si>
    <t xml:space="preserve">Composite Supply Of Works Contract In Relation To Immovable Property supply &amp; Installation, Repair &amp; Maintenance Of Elevators &amp; Escalators
</t>
  </si>
  <si>
    <t>C12700399010</t>
  </si>
  <si>
    <t>C!2700398663</t>
  </si>
  <si>
    <t>C12700398664</t>
  </si>
  <si>
    <t>C12700398665</t>
  </si>
  <si>
    <t>C12700398666</t>
  </si>
  <si>
    <t>Sea Industries</t>
  </si>
  <si>
    <t>Dynamon SX222 250 Kg</t>
  </si>
  <si>
    <t xml:space="preserve">Dynamon SX222 </t>
  </si>
  <si>
    <t>Shabbir pipe fitting</t>
  </si>
  <si>
    <t>SPF/103/23-24</t>
  </si>
  <si>
    <t>Orisapam White,P Trap Bandle</t>
  </si>
  <si>
    <t>SPF/088/23-24</t>
  </si>
  <si>
    <t>110mm Swr Pipe 3'D/s,11Omm Swr Plain Bend 90,110mm Swr Door Bend,110mm Swr Plain Tee,Rubber Lubricant 250gms,M.S R.Nails 1.112,75mm Swr NahaniTrap WO Jalli,G.l U.Bracket7"x2",G.l U.Bolt 114 4*</t>
  </si>
  <si>
    <t>Shree Ganesh Electricals</t>
  </si>
  <si>
    <t>Slab conduiting work for 1st to E level slab for 20mm pipe</t>
  </si>
  <si>
    <t>Shree Sai Plumbing Works</t>
  </si>
  <si>
    <t>Cr. Slop bathroom,Consil Work</t>
  </si>
  <si>
    <t>Sale Office,4 bath+1 kitchen+4 drainage work,Civil office+1 bathrrom</t>
  </si>
  <si>
    <t>S K Kawasar Ali</t>
  </si>
  <si>
    <t>Paver block fixing,Department supply M/C</t>
  </si>
  <si>
    <t>SS/172/2023-24</t>
  </si>
  <si>
    <t>Crush Sand, Metal 1 VSI,Metal 2 VSI</t>
  </si>
  <si>
    <t>SS/167/2023-24</t>
  </si>
  <si>
    <t>SS/135/2023-24</t>
  </si>
  <si>
    <t>SS/142/2023-24</t>
  </si>
  <si>
    <t>SSC/160</t>
  </si>
  <si>
    <t>PPC, Birla shakti cement</t>
  </si>
  <si>
    <t>SSC/140</t>
  </si>
  <si>
    <t>OPC 53 Grade, Birla shakti cement</t>
  </si>
  <si>
    <t>SSC/148</t>
  </si>
  <si>
    <t>SSC/161</t>
  </si>
  <si>
    <t>SSC/162</t>
  </si>
  <si>
    <t>SSC/165</t>
  </si>
  <si>
    <t>Swami Samartha Enterprises</t>
  </si>
  <si>
    <t>T.H Construction</t>
  </si>
  <si>
    <t>Excavation work for plot boundry fabrication work</t>
  </si>
  <si>
    <t>Ultra Tech Cement Limited</t>
  </si>
  <si>
    <t>Umika Enterprises</t>
  </si>
  <si>
    <t>25 mm dia coupler</t>
  </si>
  <si>
    <t>20 mm threading dia one side,20 mm threading dia both side,25 mm threading dia one side,25 mm threading dia both side</t>
  </si>
  <si>
    <t>20 mm dia coupler,25 mm dia coupler</t>
  </si>
  <si>
    <t>20 mm threading dia both side,25 mm threading dia both side</t>
  </si>
  <si>
    <t>20 mm dia coupler</t>
  </si>
  <si>
    <t>Vansh Engineering works</t>
  </si>
  <si>
    <t>Paraller coupler 20 mm,Paraller coupler 25mm,</t>
  </si>
  <si>
    <t>Rebar Threading 20mm,Rebar Threading 25mm</t>
  </si>
  <si>
    <t>Wagaj Enterprises</t>
  </si>
  <si>
    <t>004/2024</t>
  </si>
  <si>
    <t xml:space="preserve">Removing of debris &amp; Supplying of Red Earth, Maure, Building Material, Earth Filling &amp; Cutting Work.
</t>
  </si>
  <si>
    <t>002/2024</t>
  </si>
  <si>
    <t>003/2024</t>
  </si>
  <si>
    <t>Greenact</t>
  </si>
  <si>
    <t>Against for Deatail design engineering Preparation of shop Drawing and documents for submission to MoEF and Structural design</t>
  </si>
  <si>
    <t>We are one enterprises</t>
  </si>
  <si>
    <t>E/4800/23-24</t>
  </si>
  <si>
    <t>ACC Block Cemer,Block joining mortar</t>
  </si>
  <si>
    <t>SK/836/23-24</t>
  </si>
  <si>
    <t>Tuff AAC Block</t>
  </si>
  <si>
    <t>SK/650/23-24</t>
  </si>
  <si>
    <t>Opc 53</t>
  </si>
  <si>
    <t>SK/651/23-24</t>
  </si>
  <si>
    <t>SK/652/23-24</t>
  </si>
  <si>
    <t>SK/658/23-24</t>
  </si>
  <si>
    <t>SK/664/23-24</t>
  </si>
  <si>
    <t>AAC Fly ash block,Magic bond joint mortar</t>
  </si>
  <si>
    <t>SK/670/23-24</t>
  </si>
  <si>
    <t>Tufhose White Braided 25mm</t>
  </si>
  <si>
    <t>SK/671/23-24</t>
  </si>
  <si>
    <t>SK/675/23-24</t>
  </si>
  <si>
    <t>SK/676/23-24</t>
  </si>
  <si>
    <t>SK/691/23-24</t>
  </si>
  <si>
    <t>SK/693/23-24</t>
  </si>
  <si>
    <t>SK/700/23-24</t>
  </si>
  <si>
    <t>SK/718/23-24</t>
  </si>
  <si>
    <t>SK/743/23-24</t>
  </si>
  <si>
    <t>SK/744/23-24</t>
  </si>
  <si>
    <t>SK/747/23-24</t>
  </si>
  <si>
    <t>TUFF AAC Block</t>
  </si>
  <si>
    <t>SK/748/23-24</t>
  </si>
  <si>
    <t>SK/649/23-24</t>
  </si>
  <si>
    <t>SK/753/23-24</t>
  </si>
  <si>
    <t>Mortar tuff easyfix</t>
  </si>
  <si>
    <t>SK/754/23-24</t>
  </si>
  <si>
    <t>SK/757/23-24</t>
  </si>
  <si>
    <t>SK/758/23-24</t>
  </si>
  <si>
    <t>SK/759/23-24</t>
  </si>
  <si>
    <t>SK/762/23-24</t>
  </si>
  <si>
    <t>SK/767/23-24</t>
  </si>
  <si>
    <t>SK/768/23-24</t>
  </si>
  <si>
    <t>SK/770/23-24</t>
  </si>
  <si>
    <t>SK/771/23-24</t>
  </si>
  <si>
    <t>SK/782/23-24</t>
  </si>
  <si>
    <t xml:space="preserve">PPC </t>
  </si>
  <si>
    <t>SK/785/23-24</t>
  </si>
  <si>
    <t>SK/835/23-24</t>
  </si>
  <si>
    <t>SK/816/23-24</t>
  </si>
  <si>
    <t>SK/820/23-24</t>
  </si>
  <si>
    <t>SK/821/23-24</t>
  </si>
  <si>
    <t>SK/824/23-24</t>
  </si>
  <si>
    <t>SK/833/23-24</t>
  </si>
  <si>
    <t>SK/834/23-24</t>
  </si>
  <si>
    <t>SK/756/23-24</t>
  </si>
  <si>
    <t>Floor As per Amended approved plan</t>
  </si>
  <si>
    <t>Floor As per previous concession plan</t>
  </si>
  <si>
    <t>2nd Commerical Floor</t>
  </si>
  <si>
    <t>1st Podium Floor</t>
  </si>
  <si>
    <t>4th E - Level Floor</t>
  </si>
  <si>
    <t>Difference Area in Sq. Ft.</t>
  </si>
  <si>
    <t>As per concession drawing plan</t>
  </si>
  <si>
    <t>As per amended approved plan</t>
  </si>
  <si>
    <t>As per concession drawing Plan</t>
  </si>
  <si>
    <t>20th (Part) Habitable Floor</t>
  </si>
  <si>
    <t>Chemical Material</t>
  </si>
  <si>
    <t>Electric And Hardware Material</t>
  </si>
  <si>
    <t>S.K Traders</t>
  </si>
  <si>
    <t>Hardware Material</t>
  </si>
  <si>
    <t>Cement</t>
  </si>
  <si>
    <t>Maharashtra Trading Co.</t>
  </si>
  <si>
    <t>Plumbing Material</t>
  </si>
  <si>
    <t>Aayush Enterprises-Chemical</t>
  </si>
  <si>
    <t>Shabbir Pipe Fitting</t>
  </si>
  <si>
    <t>C Sand, Metal, Rubble &amp; Ultramod Plaster Sand</t>
  </si>
  <si>
    <t>Maatangi Enterprrises</t>
  </si>
  <si>
    <t>Black Granite &amp; Marble</t>
  </si>
  <si>
    <t>Rushabh Trading Co,</t>
  </si>
  <si>
    <t>Aetreum Concrete</t>
  </si>
  <si>
    <t>Rmc (Ready-Mix Concrete)</t>
  </si>
  <si>
    <t>Fine Steel Corporation</t>
  </si>
  <si>
    <t>Steel</t>
  </si>
  <si>
    <t>Oracle Granito Ltd</t>
  </si>
  <si>
    <t>Tiles, Granite, Ceramic</t>
  </si>
  <si>
    <t>Vintage Traders</t>
  </si>
  <si>
    <t>GGBS  (Ground Granulated Blastfurnace Slag)</t>
  </si>
  <si>
    <t>Shreeji Granite</t>
  </si>
  <si>
    <t>Laxmi Enterprises</t>
  </si>
  <si>
    <t>Bhagwati Ferro Metal Private Limited</t>
  </si>
  <si>
    <t>Coupler, Labour Work</t>
  </si>
  <si>
    <t>Mahadev Traders</t>
  </si>
  <si>
    <t>Binding Wire</t>
  </si>
  <si>
    <t>Vansh Engineering Works (Material)</t>
  </si>
  <si>
    <t>Coupler</t>
  </si>
  <si>
    <t>Schindler India Private Limited</t>
  </si>
  <si>
    <t>Elevator (With Installation)</t>
  </si>
  <si>
    <t>Icare Lift System</t>
  </si>
  <si>
    <t>Construction Lift (With Installation)</t>
  </si>
  <si>
    <t>Neeraj Steel Sales</t>
  </si>
  <si>
    <t>Safety Shoes, Helmet, Safty Products.</t>
  </si>
  <si>
    <t>Mivan Material</t>
  </si>
  <si>
    <t>Material Onsite</t>
  </si>
  <si>
    <r>
      <t xml:space="preserve">Actual Expenditure till date in </t>
    </r>
    <r>
      <rPr>
        <b/>
        <sz val="11"/>
        <color rgb="FF000000"/>
        <rFont val="Rupee Foradian"/>
        <family val="2"/>
      </rPr>
      <t>`</t>
    </r>
    <r>
      <rPr>
        <b/>
        <sz val="11"/>
        <color rgb="FF000000"/>
        <rFont val="Arial Narrow"/>
        <family val="2"/>
      </rPr>
      <t xml:space="preserve"> </t>
    </r>
  </si>
  <si>
    <t>Floor</t>
  </si>
  <si>
    <t xml:space="preserve">Actual Expenditure till date in ` </t>
  </si>
  <si>
    <t>Ground Floor + 1st to 23rd Floor</t>
  </si>
  <si>
    <t>Incurred Cost as per Bill till 30.09.2024</t>
  </si>
  <si>
    <t>Cost incurred as %age of cost incurred as on 30.09.2024</t>
  </si>
  <si>
    <t>30.09.2024 as per Physical status of the project</t>
  </si>
  <si>
    <t>Difference b/w bills of 30.09.2024 &amp; 30.06.2024</t>
  </si>
  <si>
    <t>Difference of Cost incurred as %age of cost incurred as on 30.09.2024 &amp; 30.06.2024</t>
  </si>
  <si>
    <t>Abhay Facility Services</t>
  </si>
  <si>
    <t>Adani Electricity Mumbai Ltd. A/C NO. :153219085</t>
  </si>
  <si>
    <t>Puja Logistic</t>
  </si>
  <si>
    <t>Avn Infotech</t>
  </si>
  <si>
    <t>A K  Enterprises</t>
  </si>
  <si>
    <t>Kone Elevator India Private Limited</t>
  </si>
  <si>
    <t>Vansh Engineering Works (Labour)</t>
  </si>
  <si>
    <t>Bajarang Drilling</t>
  </si>
  <si>
    <t>Shree Krishna Electrical &amp; Hardware</t>
  </si>
  <si>
    <t>Ideal Fire Services</t>
  </si>
  <si>
    <t>Horizon Architects</t>
  </si>
  <si>
    <t>Ahsan Shaikh</t>
  </si>
  <si>
    <t>A1 FEBRICATION</t>
  </si>
  <si>
    <t>OM INFRASTRUCTURE</t>
  </si>
  <si>
    <t>Jai Ganesh Electricals</t>
  </si>
  <si>
    <t>Raksharam J Vishwakarma</t>
  </si>
  <si>
    <t>Invincible Shiva Security Services</t>
  </si>
  <si>
    <t>Global Lab material testing pvt ltd</t>
  </si>
  <si>
    <t>DEODHAR ASSOCIATES</t>
  </si>
  <si>
    <t>Spartan Engineering Industries Pvt. Ltd.</t>
  </si>
  <si>
    <t>Adani Electricity Mumbai Ltd A/c No. 153758746</t>
  </si>
  <si>
    <t>Adani Electricity Mumbai Ltd A/c No.153758982</t>
  </si>
  <si>
    <t>Adani Electricity Mumbai Ltd A/c No.-153758938</t>
  </si>
  <si>
    <t>Avenue Imperial Construction</t>
  </si>
  <si>
    <t>Matrichhaya Health Services</t>
  </si>
  <si>
    <t>Yaari Construction</t>
  </si>
  <si>
    <t>Sagar Enterprises</t>
  </si>
  <si>
    <t>Bluemex Enginering Corp</t>
  </si>
  <si>
    <t>Star Cool</t>
  </si>
  <si>
    <t>Kushagra Roadlines</t>
  </si>
  <si>
    <t>Vastukala Consultants ( I ) Pvt Ltd</t>
  </si>
  <si>
    <t>S. Commercial Corporation</t>
  </si>
  <si>
    <t>Shree Nidhi Enterprise</t>
  </si>
  <si>
    <t>Parrsh India</t>
  </si>
  <si>
    <t>Adarsh Enterprises</t>
  </si>
  <si>
    <t>S.V.&amp; CO.</t>
  </si>
  <si>
    <t>Dixita Enterprises</t>
  </si>
  <si>
    <t>MAMAL TILES</t>
  </si>
  <si>
    <t>B Mittal &amp; Co.</t>
  </si>
  <si>
    <t>Shri Radha Industries</t>
  </si>
  <si>
    <t>Purwat</t>
  </si>
  <si>
    <t>Janvi Enterprises</t>
  </si>
  <si>
    <t>A Cube Stone World</t>
  </si>
  <si>
    <t>Kartik Sales Corporation</t>
  </si>
  <si>
    <t>Incurred Cost as per CA till 31.12.2024</t>
  </si>
  <si>
    <t>FINE STEEL CORPORATION</t>
  </si>
  <si>
    <t>Ankit Plastic</t>
  </si>
  <si>
    <t>SS AGGREGATES</t>
  </si>
  <si>
    <t>Raj Spare Parts</t>
  </si>
  <si>
    <t>RAJ TRANSIT INFRA PVT LTD</t>
  </si>
  <si>
    <t>S.K TRADERS</t>
  </si>
  <si>
    <t>ANUPAM HARDWARE</t>
  </si>
  <si>
    <t>S.V&amp; Co,</t>
  </si>
  <si>
    <t>Bath World</t>
  </si>
  <si>
    <t>Mahakal Enterprises</t>
  </si>
  <si>
    <t>National Enterprise</t>
  </si>
  <si>
    <t>Mamal Tiles</t>
  </si>
  <si>
    <t>Prakash Trading</t>
  </si>
  <si>
    <t>VINTAGE TRADERS</t>
  </si>
  <si>
    <t>Aayush Enterprises- Cement</t>
  </si>
  <si>
    <t>Vivek Engineering Works</t>
  </si>
  <si>
    <t>MITC Rolling Mills Pvt Ltd</t>
  </si>
  <si>
    <t>Sanjar Trading Co.</t>
  </si>
  <si>
    <t>Shyam Udyog</t>
  </si>
  <si>
    <t>Monika Industries</t>
  </si>
  <si>
    <t>24-25/SEP/461</t>
  </si>
  <si>
    <t>SSC/090</t>
  </si>
  <si>
    <t>419</t>
  </si>
  <si>
    <t>73</t>
  </si>
  <si>
    <t>FSC/24-25/53</t>
  </si>
  <si>
    <t>429</t>
  </si>
  <si>
    <t>452</t>
  </si>
  <si>
    <t>499</t>
  </si>
  <si>
    <t>500</t>
  </si>
  <si>
    <t>451</t>
  </si>
  <si>
    <t>027</t>
  </si>
  <si>
    <t>SS/087/2024-25</t>
  </si>
  <si>
    <t>RS/SL/24-25/1245</t>
  </si>
  <si>
    <t>358</t>
  </si>
  <si>
    <t>230</t>
  </si>
  <si>
    <t>71</t>
  </si>
  <si>
    <t>357</t>
  </si>
  <si>
    <t>SS/089/2024-25</t>
  </si>
  <si>
    <t>RITPL/24-25/1386</t>
  </si>
  <si>
    <t>SK/330/24-25</t>
  </si>
  <si>
    <t>392</t>
  </si>
  <si>
    <t>SK/398/24-25</t>
  </si>
  <si>
    <t>SK/397/24-25</t>
  </si>
  <si>
    <t>FSC/24-25/60</t>
  </si>
  <si>
    <t>PI/014/24-25</t>
  </si>
  <si>
    <t>RS/SL/24-25/1260</t>
  </si>
  <si>
    <t>MH2403106887</t>
  </si>
  <si>
    <t>SK/402/24-25</t>
  </si>
  <si>
    <t>235</t>
  </si>
  <si>
    <t>SK/401/24-25</t>
  </si>
  <si>
    <t>SK/400/24-25</t>
  </si>
  <si>
    <t>MH2403107095</t>
  </si>
  <si>
    <t>MH2403107502</t>
  </si>
  <si>
    <t>MH2403107451</t>
  </si>
  <si>
    <t>SK/399/24-25</t>
  </si>
  <si>
    <t>SPF/134/24-25</t>
  </si>
  <si>
    <t>RC/24-25/193</t>
  </si>
  <si>
    <t>SK/404/24-25</t>
  </si>
  <si>
    <t>237</t>
  </si>
  <si>
    <t>SK/408/24-25</t>
  </si>
  <si>
    <t>08738</t>
  </si>
  <si>
    <t>FSC/24-25/62</t>
  </si>
  <si>
    <t>SK/412/24-25</t>
  </si>
  <si>
    <t>16/2024-25</t>
  </si>
  <si>
    <t>MH2403109792</t>
  </si>
  <si>
    <t>MH2403109889</t>
  </si>
  <si>
    <t>79</t>
  </si>
  <si>
    <t>SK/413/24-25</t>
  </si>
  <si>
    <t>FSC/24-25/63</t>
  </si>
  <si>
    <t>631/24-25</t>
  </si>
  <si>
    <t>636/24-25</t>
  </si>
  <si>
    <t>634/24-25</t>
  </si>
  <si>
    <t>BW/24-25/322</t>
  </si>
  <si>
    <t>SK/418/24-25</t>
  </si>
  <si>
    <t>AC/24-25/1077</t>
  </si>
  <si>
    <t>2024-2025/021</t>
  </si>
  <si>
    <t>SK/420/24-25</t>
  </si>
  <si>
    <t>MH2403112528</t>
  </si>
  <si>
    <t>MH2403112443</t>
  </si>
  <si>
    <t>SK/422/24-25</t>
  </si>
  <si>
    <t>FSC/24-25/65</t>
  </si>
  <si>
    <t>SK/423/24-25</t>
  </si>
  <si>
    <t>SK/427/24-25</t>
  </si>
  <si>
    <t>SK/424/24-25</t>
  </si>
  <si>
    <t>SK/430/24-25</t>
  </si>
  <si>
    <t>SK/429/24-25</t>
  </si>
  <si>
    <t>SSC/106</t>
  </si>
  <si>
    <t>MH2403114612</t>
  </si>
  <si>
    <t>MH2403114626</t>
  </si>
  <si>
    <t>FSC/24-25/66</t>
  </si>
  <si>
    <t>SK/435/24-25</t>
  </si>
  <si>
    <t>SK/436/24-25</t>
  </si>
  <si>
    <t>18/2024-25</t>
  </si>
  <si>
    <t>MH2403116162</t>
  </si>
  <si>
    <t>SK/447/24-25</t>
  </si>
  <si>
    <t>256</t>
  </si>
  <si>
    <t>NE00625-24-25</t>
  </si>
  <si>
    <t>FSC/24-25/68</t>
  </si>
  <si>
    <t>257</t>
  </si>
  <si>
    <t>MH2403118149</t>
  </si>
  <si>
    <t>1641</t>
  </si>
  <si>
    <t>258</t>
  </si>
  <si>
    <t>SK/450/24-25</t>
  </si>
  <si>
    <t>SK/449/24-25</t>
  </si>
  <si>
    <t>SK/451/24-25</t>
  </si>
  <si>
    <t>MH2403118623</t>
  </si>
  <si>
    <t>19/2024-25</t>
  </si>
  <si>
    <t>09503</t>
  </si>
  <si>
    <t>268</t>
  </si>
  <si>
    <t>MH2403119201</t>
  </si>
  <si>
    <t>92</t>
  </si>
  <si>
    <t>269</t>
  </si>
  <si>
    <t>ASC659/24-25</t>
  </si>
  <si>
    <t>MH2403120200</t>
  </si>
  <si>
    <t>SK/459/24-25</t>
  </si>
  <si>
    <t>SK/460/24-25</t>
  </si>
  <si>
    <t>SK/461/24-25</t>
  </si>
  <si>
    <t>SK/469/24-25</t>
  </si>
  <si>
    <t>071</t>
  </si>
  <si>
    <t>MH2403120964</t>
  </si>
  <si>
    <t>ASC668/24-25</t>
  </si>
  <si>
    <t>MH2403121450</t>
  </si>
  <si>
    <t>232</t>
  </si>
  <si>
    <t>233</t>
  </si>
  <si>
    <t>SSC/127</t>
  </si>
  <si>
    <t>SK/495/24-25</t>
  </si>
  <si>
    <t>SK/439/24-25</t>
  </si>
  <si>
    <t>SK/480/24-25</t>
  </si>
  <si>
    <t>SK/457/24-25</t>
  </si>
  <si>
    <t>SK/475/24-25</t>
  </si>
  <si>
    <t>SK/488/24-25</t>
  </si>
  <si>
    <t>SK/481/24-25</t>
  </si>
  <si>
    <t>SSC/123 24-25</t>
  </si>
  <si>
    <t>SSC/126</t>
  </si>
  <si>
    <t>SSC/124 24-25</t>
  </si>
  <si>
    <t>074</t>
  </si>
  <si>
    <t>MH2403124547</t>
  </si>
  <si>
    <t>RITPL/24-25/1490</t>
  </si>
  <si>
    <t>SSC/122 24-25</t>
  </si>
  <si>
    <t>FSC/24-25/70</t>
  </si>
  <si>
    <t>FSC/24-25/72</t>
  </si>
  <si>
    <t>FSC/24-25/73</t>
  </si>
  <si>
    <t>042</t>
  </si>
  <si>
    <t>425</t>
  </si>
  <si>
    <t>23/2024-25</t>
  </si>
  <si>
    <t>277</t>
  </si>
  <si>
    <t>95</t>
  </si>
  <si>
    <t>144</t>
  </si>
  <si>
    <t>714/24-25</t>
  </si>
  <si>
    <t>RITPL/24-25/1605</t>
  </si>
  <si>
    <t>22/2024-25</t>
  </si>
  <si>
    <t>24/2024-25</t>
  </si>
  <si>
    <t>SS/100/2024-25</t>
  </si>
  <si>
    <t>FSC/24-25/74</t>
  </si>
  <si>
    <t>284</t>
  </si>
  <si>
    <t>SSC/133 24-25</t>
  </si>
  <si>
    <t>SSC/132</t>
  </si>
  <si>
    <t>SSC/128</t>
  </si>
  <si>
    <t>135/24-25</t>
  </si>
  <si>
    <t>MH2403127765</t>
  </si>
  <si>
    <t>MH2403127750</t>
  </si>
  <si>
    <t>MH2403123685</t>
  </si>
  <si>
    <t>FSC/24-25/76</t>
  </si>
  <si>
    <t>SK/505/24-25</t>
  </si>
  <si>
    <t>MH2403128883</t>
  </si>
  <si>
    <t>SSC/138 24-25</t>
  </si>
  <si>
    <t>SSC/137 24-25</t>
  </si>
  <si>
    <t>MH2403130786</t>
  </si>
  <si>
    <t>ASC730/24-25</t>
  </si>
  <si>
    <t>423</t>
  </si>
  <si>
    <t>424</t>
  </si>
  <si>
    <t>295</t>
  </si>
  <si>
    <t>775/24-25</t>
  </si>
  <si>
    <t>782/24-25</t>
  </si>
  <si>
    <t>SK/507/24-25</t>
  </si>
  <si>
    <t>SK/511/24-25</t>
  </si>
  <si>
    <t>080</t>
  </si>
  <si>
    <t>138/24-25</t>
  </si>
  <si>
    <t>ASC740/24-25</t>
  </si>
  <si>
    <t>FSC/24-25/79</t>
  </si>
  <si>
    <t>139/24-25</t>
  </si>
  <si>
    <t>VT/24-25/216</t>
  </si>
  <si>
    <t>430</t>
  </si>
  <si>
    <t>428</t>
  </si>
  <si>
    <t>17</t>
  </si>
  <si>
    <t>MH2403134763</t>
  </si>
  <si>
    <t>427</t>
  </si>
  <si>
    <t>29/2024-25</t>
  </si>
  <si>
    <t>S0000426</t>
  </si>
  <si>
    <t>SK/520/24-25</t>
  </si>
  <si>
    <t>FSC/24-25/80</t>
  </si>
  <si>
    <t>437</t>
  </si>
  <si>
    <t>103</t>
  </si>
  <si>
    <t>309</t>
  </si>
  <si>
    <t>104/24-25</t>
  </si>
  <si>
    <t>FSC/24-25/81</t>
  </si>
  <si>
    <t>VT/24-25/232</t>
  </si>
  <si>
    <t>SK/529/24-25</t>
  </si>
  <si>
    <t>OGL/24-25/2546</t>
  </si>
  <si>
    <t>445</t>
  </si>
  <si>
    <t>2024-25/5408</t>
  </si>
  <si>
    <t>2024-25/5462</t>
  </si>
  <si>
    <t>112/24-25</t>
  </si>
  <si>
    <t>2024-25/5542</t>
  </si>
  <si>
    <t>24-25/SEP/504</t>
  </si>
  <si>
    <t>SK/510/24-25</t>
  </si>
  <si>
    <t>1699</t>
  </si>
  <si>
    <t>442</t>
  </si>
  <si>
    <t>453</t>
  </si>
  <si>
    <t>308</t>
  </si>
  <si>
    <t>448</t>
  </si>
  <si>
    <t>113/24-25</t>
  </si>
  <si>
    <t>468</t>
  </si>
  <si>
    <t>SK/538/24-25</t>
  </si>
  <si>
    <t>SK/539/24-25</t>
  </si>
  <si>
    <t>465</t>
  </si>
  <si>
    <t>467</t>
  </si>
  <si>
    <t>19</t>
  </si>
  <si>
    <t>SSC/187</t>
  </si>
  <si>
    <t>SSC/181</t>
  </si>
  <si>
    <t>10262</t>
  </si>
  <si>
    <t>480</t>
  </si>
  <si>
    <t>SSC/186</t>
  </si>
  <si>
    <t>479</t>
  </si>
  <si>
    <t>MH2403143491</t>
  </si>
  <si>
    <t>MH2403147436</t>
  </si>
  <si>
    <t>64</t>
  </si>
  <si>
    <t>314/24-25</t>
  </si>
  <si>
    <t>43/2024-25</t>
  </si>
  <si>
    <t>841/24-25</t>
  </si>
  <si>
    <t>42/2024-25</t>
  </si>
  <si>
    <t>44/2024-25</t>
  </si>
  <si>
    <t>33/2024-25</t>
  </si>
  <si>
    <t>39/2024-25</t>
  </si>
  <si>
    <t>38/2024-25</t>
  </si>
  <si>
    <t>36/2024-25</t>
  </si>
  <si>
    <t>31/2024-25</t>
  </si>
  <si>
    <t>37/2024-25</t>
  </si>
  <si>
    <t>RITPL/24-25/1729</t>
  </si>
  <si>
    <t>FSC/24-25/84</t>
  </si>
  <si>
    <t>837/24-25</t>
  </si>
  <si>
    <t>10868</t>
  </si>
  <si>
    <t>11089</t>
  </si>
  <si>
    <t>SS/108/2024-25</t>
  </si>
  <si>
    <t>45/2024-25</t>
  </si>
  <si>
    <t>486</t>
  </si>
  <si>
    <t>487</t>
  </si>
  <si>
    <t>485</t>
  </si>
  <si>
    <t>332</t>
  </si>
  <si>
    <t>335</t>
  </si>
  <si>
    <t>346</t>
  </si>
  <si>
    <t>339</t>
  </si>
  <si>
    <t>316</t>
  </si>
  <si>
    <t>344</t>
  </si>
  <si>
    <t>VT/24-25/219</t>
  </si>
  <si>
    <t>VT/24-25/247</t>
  </si>
  <si>
    <t>VT/24-25/237</t>
  </si>
  <si>
    <t>32/2024-25</t>
  </si>
  <si>
    <t>SK/552/24-25</t>
  </si>
  <si>
    <t>SK/549/24-25</t>
  </si>
  <si>
    <t>41/2024-25</t>
  </si>
  <si>
    <t>SK/543/24-25</t>
  </si>
  <si>
    <t>SK/541/24-25</t>
  </si>
  <si>
    <t>SK/550/24-25</t>
  </si>
  <si>
    <t>SK/547/24-25</t>
  </si>
  <si>
    <t>SK/557/24-25</t>
  </si>
  <si>
    <t>SK/556/24-25</t>
  </si>
  <si>
    <t>SK/558/24-25</t>
  </si>
  <si>
    <t>SK/559/24-25</t>
  </si>
  <si>
    <t>VT/24-25/253</t>
  </si>
  <si>
    <t>VT/24-25/260</t>
  </si>
  <si>
    <t>35/2024-25</t>
  </si>
  <si>
    <t>40/2024-25</t>
  </si>
  <si>
    <t>238</t>
  </si>
  <si>
    <t>169</t>
  </si>
  <si>
    <t>RITPL/24-25/1830</t>
  </si>
  <si>
    <t>433</t>
  </si>
  <si>
    <t>OGL/24-25/2691</t>
  </si>
  <si>
    <t>SSC/202</t>
  </si>
  <si>
    <t>121</t>
  </si>
  <si>
    <t>47/2024-25</t>
  </si>
  <si>
    <t>46/2024-25</t>
  </si>
  <si>
    <t>48/2024-25</t>
  </si>
  <si>
    <t>SSC/199</t>
  </si>
  <si>
    <t>50/2024-25</t>
  </si>
  <si>
    <t>49/2024-25</t>
  </si>
  <si>
    <t>51/2024-25</t>
  </si>
  <si>
    <t>52/2024-25</t>
  </si>
  <si>
    <t>53/2024-25</t>
  </si>
  <si>
    <t>SSC/201</t>
  </si>
  <si>
    <t>356</t>
  </si>
  <si>
    <t>359</t>
  </si>
  <si>
    <t>54/2024-25</t>
  </si>
  <si>
    <t>SU24255292</t>
  </si>
  <si>
    <t>55/2024-25</t>
  </si>
  <si>
    <t>56/2024-25</t>
  </si>
  <si>
    <t>SK/570/24-25</t>
  </si>
  <si>
    <t>SK/571/24-25</t>
  </si>
  <si>
    <t>11507</t>
  </si>
  <si>
    <t>MH2403153327</t>
  </si>
  <si>
    <t>SK/576/24-25</t>
  </si>
  <si>
    <t>MH2403154494</t>
  </si>
  <si>
    <t>MH2403154518</t>
  </si>
  <si>
    <t>SK/578/24-25</t>
  </si>
  <si>
    <t>368</t>
  </si>
  <si>
    <t>SK/581/24-25</t>
  </si>
  <si>
    <t>MI24250110</t>
  </si>
  <si>
    <t>OGL/24-25/2785</t>
  </si>
  <si>
    <t>524</t>
  </si>
  <si>
    <t>1747</t>
  </si>
  <si>
    <t>SK/586/24-25</t>
  </si>
  <si>
    <t>57/2027-25</t>
  </si>
  <si>
    <t>SK/585/24-25</t>
  </si>
  <si>
    <t>SK/587/24-25</t>
  </si>
  <si>
    <t>MH2403156649</t>
  </si>
  <si>
    <t>374</t>
  </si>
  <si>
    <t>SK/592/24-25</t>
  </si>
  <si>
    <t>SK/593/24-25</t>
  </si>
  <si>
    <t>MH2403157414</t>
  </si>
  <si>
    <t>FSC/24-25/90</t>
  </si>
  <si>
    <t>SK/591/24-25</t>
  </si>
  <si>
    <t>58/2024-25</t>
  </si>
  <si>
    <t>SK/597/24-25</t>
  </si>
  <si>
    <t>RITPL/24-25/1935</t>
  </si>
  <si>
    <t>SK/609/24-25</t>
  </si>
  <si>
    <t>MH2403158812</t>
  </si>
  <si>
    <t>11874</t>
  </si>
  <si>
    <t>536</t>
  </si>
  <si>
    <t>FSC/24-25/92</t>
  </si>
  <si>
    <t>SK/617/24-25</t>
  </si>
  <si>
    <t>SK/621/24-25</t>
  </si>
  <si>
    <t>MH2403161307</t>
  </si>
  <si>
    <t>SK/629/24-25</t>
  </si>
  <si>
    <t>382</t>
  </si>
  <si>
    <t>383</t>
  </si>
  <si>
    <t>MH2403161271</t>
  </si>
  <si>
    <t>2024-25/6135</t>
  </si>
  <si>
    <t>2024-25/6136</t>
  </si>
  <si>
    <t>22</t>
  </si>
  <si>
    <t>2024-25/6169</t>
  </si>
  <si>
    <t>2024-25/6168</t>
  </si>
  <si>
    <t>12155</t>
  </si>
  <si>
    <t>12162</t>
  </si>
  <si>
    <t>988/24-25</t>
  </si>
  <si>
    <t>990/24-25</t>
  </si>
  <si>
    <t>62/2024-25</t>
  </si>
  <si>
    <t>MH2403166770</t>
  </si>
  <si>
    <t>Labour Charges</t>
  </si>
  <si>
    <t>Fire Fighting</t>
  </si>
  <si>
    <t>Elevator with Installation</t>
  </si>
  <si>
    <t>Cabeling Charges</t>
  </si>
  <si>
    <t>Construction Lift (with Installation)</t>
  </si>
  <si>
    <t>06.09.2024</t>
  </si>
  <si>
    <t>06/09/2024</t>
  </si>
  <si>
    <t>03.07.2024</t>
  </si>
  <si>
    <t>69</t>
  </si>
  <si>
    <t>11/2024</t>
  </si>
  <si>
    <t>107</t>
  </si>
  <si>
    <t>CI2700440538</t>
  </si>
  <si>
    <t>CI2700440536</t>
  </si>
  <si>
    <t>023/ME/2024-25</t>
  </si>
  <si>
    <t>14</t>
  </si>
  <si>
    <t>147</t>
  </si>
  <si>
    <t>AVN/24-25/293</t>
  </si>
  <si>
    <t>559</t>
  </si>
  <si>
    <t>009-2024-25</t>
  </si>
  <si>
    <t>12/2024</t>
  </si>
  <si>
    <t>04</t>
  </si>
  <si>
    <t>13/2024</t>
  </si>
  <si>
    <t>08.11.24</t>
  </si>
  <si>
    <t>020/24-25</t>
  </si>
  <si>
    <t>633</t>
  </si>
  <si>
    <t>002/24-25</t>
  </si>
  <si>
    <t>30</t>
  </si>
  <si>
    <t/>
  </si>
  <si>
    <t>SCPL/312/24-25</t>
  </si>
  <si>
    <t>INV24/25-0150</t>
  </si>
  <si>
    <t>011-2024-25</t>
  </si>
  <si>
    <t>182</t>
  </si>
  <si>
    <t>42</t>
  </si>
  <si>
    <t>36</t>
  </si>
  <si>
    <t>10.12.2024</t>
  </si>
  <si>
    <t>112</t>
  </si>
  <si>
    <t>SCPL/351/24-25</t>
  </si>
  <si>
    <t>ICLS/183/24-25</t>
  </si>
  <si>
    <t>21/24-25</t>
  </si>
  <si>
    <t>Incurred Cost as per Bill till 31.12.2024</t>
  </si>
  <si>
    <t>Incurred Cost as per CA till 30.09.2024</t>
  </si>
  <si>
    <t>31.12.2024 as per Physical status of the project</t>
  </si>
  <si>
    <r>
      <t xml:space="preserve">Incurred Cost in </t>
    </r>
    <r>
      <rPr>
        <b/>
        <sz val="11"/>
        <color theme="1"/>
        <rFont val="Rupee Foradian"/>
        <family val="2"/>
      </rPr>
      <t>`</t>
    </r>
    <r>
      <rPr>
        <b/>
        <sz val="11"/>
        <color theme="1"/>
        <rFont val="Arial Narrow"/>
        <family val="2"/>
      </rPr>
      <t xml:space="preserve"> till 31.12.2024</t>
    </r>
  </si>
  <si>
    <r>
      <t xml:space="preserve">Incurred Cost in </t>
    </r>
    <r>
      <rPr>
        <b/>
        <sz val="11"/>
        <color theme="1"/>
        <rFont val="Rupee Foradian"/>
        <family val="2"/>
      </rPr>
      <t>`</t>
    </r>
    <r>
      <rPr>
        <b/>
        <sz val="11"/>
        <color theme="1"/>
        <rFont val="Arial Narrow"/>
        <family val="2"/>
      </rPr>
      <t xml:space="preserve"> Cr. Till 31.12.2024</t>
    </r>
  </si>
  <si>
    <r>
      <t xml:space="preserve">Incurred Cost in </t>
    </r>
    <r>
      <rPr>
        <b/>
        <sz val="11"/>
        <color theme="1"/>
        <rFont val="Rupee Foradian"/>
        <family val="2"/>
      </rPr>
      <t>`</t>
    </r>
    <r>
      <rPr>
        <b/>
        <sz val="11"/>
        <color theme="1"/>
        <rFont val="Arial Narrow"/>
        <family val="2"/>
      </rPr>
      <t xml:space="preserve"> till 30.09.2024</t>
    </r>
  </si>
  <si>
    <r>
      <t xml:space="preserve">Incurred Cost in </t>
    </r>
    <r>
      <rPr>
        <b/>
        <sz val="11"/>
        <color theme="1"/>
        <rFont val="Rupee Foradian"/>
        <family val="2"/>
      </rPr>
      <t>`</t>
    </r>
    <r>
      <rPr>
        <b/>
        <sz val="11"/>
        <color theme="1"/>
        <rFont val="Arial Narrow"/>
        <family val="2"/>
      </rPr>
      <t xml:space="preserve"> Cr. Till 30.09.2024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</si>
</sst>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 #,##0_-;_-* &quot;-&quot;??_-;_-@_-"/>
    <numFmt numFmtId="166" formatCode="m/d/yyyy"/>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2"/>
      <name val="Arial Narrow"/>
      <family val="2"/>
    </font>
    <font>
      <sz val="12"/>
      <name val="Arial Narrow"/>
      <family val="2"/>
    </font>
    <font>
      <sz val="12"/>
      <color rgb="FF000000"/>
      <name val="Arial Narrow"/>
      <family val="2"/>
    </font>
    <font>
      <sz val="12"/>
      <color theme="1"/>
      <name val="Arial Narrow"/>
      <family val="2"/>
    </font>
    <font>
      <sz val="11"/>
      <name val="Calibri"/>
      <family val="2"/>
      <scheme val="minor"/>
    </font>
    <font>
      <b/>
      <sz val="11"/>
      <name val="Calibri"/>
      <family val="2"/>
      <scheme val="minor"/>
    </font>
    <font>
      <b/>
      <sz val="12"/>
      <name val="Calibri"/>
      <family val="2"/>
      <scheme val="minor"/>
    </font>
    <font>
      <b/>
      <sz val="11"/>
      <color theme="1"/>
      <name val="Arial Narrow"/>
      <family val="2"/>
    </font>
    <font>
      <sz val="11"/>
      <color theme="1"/>
      <name val="Arial Narrow"/>
      <family val="2"/>
    </font>
    <font>
      <sz val="11"/>
      <color theme="1"/>
      <name val="Arial"/>
      <family val="2"/>
    </font>
    <font>
      <sz val="11"/>
      <color theme="1"/>
      <name val="Arial"/>
      <family val="2"/>
    </font>
    <font>
      <sz val="11"/>
      <color theme="1"/>
      <name val="Calibri"/>
      <family val="2"/>
      <scheme val="minor"/>
    </font>
    <font>
      <b/>
      <sz val="11"/>
      <color rgb="FF000000"/>
      <name val="Arial Narrow"/>
      <family val="2"/>
    </font>
    <font>
      <sz val="11"/>
      <color theme="1"/>
      <name val="Calibri"/>
      <family val="2"/>
    </font>
    <font>
      <sz val="11"/>
      <name val="Calibri"/>
      <family val="2"/>
    </font>
    <font>
      <sz val="11"/>
      <name val="Arial Narrow"/>
      <family val="2"/>
    </font>
    <font>
      <b/>
      <sz val="11"/>
      <color theme="1"/>
      <name val="Calibri"/>
      <family val="2"/>
    </font>
    <font>
      <b/>
      <sz val="12"/>
      <color theme="0"/>
      <name val="Times New Roman"/>
      <family val="1"/>
    </font>
    <font>
      <sz val="12"/>
      <color theme="1"/>
      <name val="Times New Roman"/>
      <family val="1"/>
    </font>
    <font>
      <sz val="12"/>
      <name val="Times New Roman"/>
      <family val="1"/>
    </font>
    <font>
      <b/>
      <sz val="11"/>
      <color theme="1"/>
      <name val="Rupee Foradian"/>
      <family val="2"/>
    </font>
    <font>
      <sz val="10"/>
      <color theme="1"/>
      <name val="Bookman Old Style"/>
      <family val="1"/>
    </font>
    <font>
      <b/>
      <sz val="11"/>
      <color rgb="FF000000"/>
      <name val="Rupee Foradian"/>
      <family val="2"/>
    </font>
    <font>
      <sz val="9"/>
      <color theme="1"/>
      <name val="Arial"/>
      <family val="2"/>
    </font>
    <font>
      <b/>
      <sz val="9"/>
      <color theme="1"/>
      <name val="Arial"/>
      <family val="2"/>
    </font>
    <font>
      <sz val="11"/>
      <color rgb="FFFF0000"/>
      <name val="Calibri"/>
      <family val="2"/>
      <scheme val="minor"/>
    </font>
    <font>
      <b/>
      <sz val="11"/>
      <color rgb="FFFF0000"/>
      <name val="Calibri"/>
      <family val="2"/>
      <scheme val="minor"/>
    </font>
    <font>
      <sz val="12"/>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FF"/>
        <bgColor rgb="FF000000"/>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 fillId="0" borderId="0"/>
    <xf numFmtId="164" fontId="13" fillId="0" borderId="0" applyFont="0" applyFill="0" applyBorder="0" applyAlignment="0" applyProtection="0"/>
    <xf numFmtId="0" fontId="14" fillId="0" borderId="0"/>
    <xf numFmtId="0" fontId="1" fillId="0" borderId="0"/>
    <xf numFmtId="0" fontId="12" fillId="0" borderId="0"/>
    <xf numFmtId="164" fontId="12" fillId="0" borderId="0" applyFont="0" applyFill="0" applyBorder="0" applyAlignment="0" applyProtection="0"/>
    <xf numFmtId="0" fontId="1" fillId="0" borderId="0"/>
  </cellStyleXfs>
  <cellXfs count="185">
    <xf numFmtId="0" fontId="0" fillId="0" borderId="0" xfId="0"/>
    <xf numFmtId="43" fontId="0" fillId="0" borderId="0" xfId="0" applyNumberFormat="1"/>
    <xf numFmtId="0" fontId="3" fillId="0" borderId="5" xfId="0" applyFont="1" applyBorder="1" applyAlignment="1">
      <alignment horizontal="center" vertical="center" wrapText="1"/>
    </xf>
    <xf numFmtId="0" fontId="0" fillId="0" borderId="0" xfId="0" applyAlignment="1">
      <alignment wrapText="1"/>
    </xf>
    <xf numFmtId="0" fontId="4" fillId="0" borderId="3" xfId="0" applyFont="1" applyBorder="1" applyAlignment="1">
      <alignment horizontal="left" vertical="center" wrapText="1"/>
    </xf>
    <xf numFmtId="43" fontId="5" fillId="0" borderId="2" xfId="0" applyNumberFormat="1" applyFont="1" applyBorder="1" applyAlignment="1">
      <alignment horizontal="right" wrapText="1"/>
    </xf>
    <xf numFmtId="43" fontId="4" fillId="0" borderId="2" xfId="3" applyFont="1" applyFill="1" applyBorder="1" applyAlignment="1">
      <alignment horizontal="center" wrapText="1"/>
    </xf>
    <xf numFmtId="43" fontId="4" fillId="0" borderId="2" xfId="1" applyFont="1" applyFill="1" applyBorder="1" applyAlignment="1">
      <alignment horizontal="center" wrapText="1"/>
    </xf>
    <xf numFmtId="43" fontId="4" fillId="0" borderId="4" xfId="3" applyFont="1" applyFill="1" applyBorder="1" applyAlignment="1">
      <alignment horizontal="center" wrapText="1"/>
    </xf>
    <xf numFmtId="43" fontId="4" fillId="0" borderId="5" xfId="3" applyFont="1" applyFill="1" applyBorder="1" applyAlignment="1">
      <alignment horizontal="center" wrapText="1"/>
    </xf>
    <xf numFmtId="0" fontId="4" fillId="0" borderId="2" xfId="0" applyFont="1" applyBorder="1" applyAlignment="1">
      <alignment vertical="center" wrapText="1"/>
    </xf>
    <xf numFmtId="0" fontId="6" fillId="2" borderId="6" xfId="0" applyFont="1" applyFill="1" applyBorder="1" applyAlignment="1">
      <alignment wrapText="1"/>
    </xf>
    <xf numFmtId="0" fontId="6" fillId="0" borderId="6" xfId="0" applyFont="1" applyBorder="1" applyAlignment="1">
      <alignment vertical="center" wrapText="1"/>
    </xf>
    <xf numFmtId="43" fontId="4" fillId="0" borderId="7" xfId="3" applyFont="1" applyFill="1" applyBorder="1" applyAlignment="1">
      <alignment horizontal="right" wrapText="1"/>
    </xf>
    <xf numFmtId="0" fontId="7" fillId="0" borderId="0" xfId="0" applyFont="1"/>
    <xf numFmtId="165" fontId="3" fillId="0" borderId="2" xfId="0" applyNumberFormat="1" applyFont="1" applyBorder="1" applyAlignment="1">
      <alignment horizontal="left" wrapText="1"/>
    </xf>
    <xf numFmtId="164" fontId="3" fillId="0" borderId="2" xfId="4" applyFont="1" applyFill="1" applyBorder="1" applyAlignment="1">
      <alignment horizontal="right" wrapText="1"/>
    </xf>
    <xf numFmtId="164" fontId="0" fillId="0" borderId="0" xfId="4" applyFont="1"/>
    <xf numFmtId="0" fontId="8" fillId="0" borderId="2" xfId="0" applyFont="1" applyBorder="1" applyAlignment="1">
      <alignment horizontal="center" vertical="center" wrapText="1"/>
    </xf>
    <xf numFmtId="43" fontId="2" fillId="0" borderId="2" xfId="3" applyFont="1" applyBorder="1" applyAlignment="1">
      <alignment horizontal="center" vertical="center" wrapText="1"/>
    </xf>
    <xf numFmtId="43" fontId="2" fillId="0" borderId="0" xfId="3" applyFont="1" applyBorder="1" applyAlignment="1">
      <alignment horizontal="center" vertical="center" wrapText="1"/>
    </xf>
    <xf numFmtId="10" fontId="0" fillId="0" borderId="2" xfId="2" applyNumberFormat="1" applyFont="1" applyBorder="1" applyAlignment="1">
      <alignment wrapText="1"/>
    </xf>
    <xf numFmtId="10" fontId="0" fillId="0" borderId="0" xfId="2" applyNumberFormat="1" applyFont="1" applyBorder="1" applyAlignment="1">
      <alignment wrapText="1"/>
    </xf>
    <xf numFmtId="0" fontId="9" fillId="0" borderId="2" xfId="0" applyFont="1" applyBorder="1" applyAlignment="1">
      <alignment wrapText="1"/>
    </xf>
    <xf numFmtId="43" fontId="3" fillId="0" borderId="2" xfId="3" applyFont="1" applyFill="1" applyBorder="1" applyAlignment="1">
      <alignment horizontal="right" wrapText="1"/>
    </xf>
    <xf numFmtId="10" fontId="2" fillId="0" borderId="2" xfId="2" applyNumberFormat="1" applyFont="1" applyBorder="1" applyAlignment="1">
      <alignment wrapText="1"/>
    </xf>
    <xf numFmtId="10" fontId="2" fillId="0" borderId="0" xfId="2" applyNumberFormat="1" applyFont="1" applyBorder="1" applyAlignment="1">
      <alignment wrapText="1"/>
    </xf>
    <xf numFmtId="43" fontId="0" fillId="0" borderId="0" xfId="3" applyFont="1" applyAlignment="1">
      <alignment wrapText="1"/>
    </xf>
    <xf numFmtId="43" fontId="10" fillId="0" borderId="2" xfId="1" applyFont="1" applyBorder="1" applyAlignment="1">
      <alignment horizontal="center" vertical="center" wrapText="1"/>
    </xf>
    <xf numFmtId="0" fontId="1" fillId="0" borderId="0" xfId="8"/>
    <xf numFmtId="0" fontId="10" fillId="0" borderId="2" xfId="8" applyFont="1" applyBorder="1" applyAlignment="1">
      <alignment horizontal="center" vertical="center" wrapText="1"/>
    </xf>
    <xf numFmtId="0" fontId="11" fillId="0" borderId="2" xfId="8" applyFont="1" applyBorder="1"/>
    <xf numFmtId="0" fontId="11" fillId="0" borderId="2" xfId="8" applyFont="1" applyBorder="1" applyAlignment="1">
      <alignment wrapText="1"/>
    </xf>
    <xf numFmtId="43" fontId="15" fillId="0" borderId="2" xfId="1" applyFont="1" applyFill="1" applyBorder="1" applyAlignment="1">
      <alignment horizontal="center" vertical="center" wrapText="1"/>
    </xf>
    <xf numFmtId="9" fontId="11" fillId="0" borderId="2" xfId="2" applyFont="1" applyBorder="1"/>
    <xf numFmtId="43" fontId="11" fillId="0" borderId="2" xfId="8" applyNumberFormat="1" applyFont="1" applyBorder="1"/>
    <xf numFmtId="0" fontId="1" fillId="0" borderId="0" xfId="8" applyAlignment="1">
      <alignment wrapText="1"/>
    </xf>
    <xf numFmtId="43" fontId="1" fillId="0" borderId="0" xfId="1" applyFont="1"/>
    <xf numFmtId="0" fontId="1" fillId="0" borderId="0" xfId="8" applyAlignment="1">
      <alignment horizontal="center" vertical="center" wrapText="1"/>
    </xf>
    <xf numFmtId="43" fontId="10" fillId="0" borderId="2" xfId="1" applyFont="1" applyBorder="1"/>
    <xf numFmtId="10" fontId="10" fillId="0" borderId="2" xfId="2" applyNumberFormat="1" applyFont="1" applyBorder="1"/>
    <xf numFmtId="43" fontId="4" fillId="0" borderId="2" xfId="1" applyFont="1" applyFill="1" applyBorder="1" applyAlignment="1">
      <alignment wrapText="1"/>
    </xf>
    <xf numFmtId="43" fontId="4" fillId="0" borderId="2" xfId="3" applyFont="1" applyFill="1" applyBorder="1" applyAlignment="1">
      <alignment horizontal="left" wrapText="1"/>
    </xf>
    <xf numFmtId="0" fontId="0" fillId="0" borderId="0" xfId="0" applyAlignment="1">
      <alignment horizontal="center" vertical="center" wrapText="1"/>
    </xf>
    <xf numFmtId="0" fontId="11" fillId="2" borderId="2" xfId="0" applyFont="1" applyFill="1" applyBorder="1"/>
    <xf numFmtId="0" fontId="4" fillId="2" borderId="2" xfId="0" applyFont="1" applyFill="1" applyBorder="1" applyAlignment="1">
      <alignment horizontal="left" vertical="center" wrapText="1"/>
    </xf>
    <xf numFmtId="43" fontId="4" fillId="2" borderId="2" xfId="1" applyFont="1" applyFill="1" applyBorder="1" applyAlignment="1">
      <alignment horizontal="left" vertical="center" wrapText="1"/>
    </xf>
    <xf numFmtId="164" fontId="11" fillId="2" borderId="2" xfId="4" applyFont="1" applyFill="1" applyBorder="1"/>
    <xf numFmtId="43" fontId="0" fillId="0" borderId="0" xfId="1" applyFont="1"/>
    <xf numFmtId="0" fontId="4" fillId="2" borderId="2" xfId="0" applyFont="1" applyFill="1" applyBorder="1" applyAlignment="1">
      <alignment vertical="center"/>
    </xf>
    <xf numFmtId="0" fontId="4" fillId="2" borderId="2" xfId="0" applyFont="1" applyFill="1" applyBorder="1" applyAlignment="1">
      <alignment wrapText="1"/>
    </xf>
    <xf numFmtId="0" fontId="4" fillId="2" borderId="2" xfId="0" applyFont="1" applyFill="1" applyBorder="1" applyAlignment="1">
      <alignment vertical="center" wrapText="1"/>
    </xf>
    <xf numFmtId="0" fontId="10" fillId="2" borderId="2" xfId="0" applyFont="1" applyFill="1" applyBorder="1"/>
    <xf numFmtId="43" fontId="10" fillId="2" borderId="2" xfId="1" applyFont="1" applyFill="1" applyBorder="1"/>
    <xf numFmtId="164" fontId="10" fillId="2" borderId="2" xfId="4" applyFont="1" applyFill="1" applyBorder="1"/>
    <xf numFmtId="43" fontId="16" fillId="0" borderId="0" xfId="8" applyNumberFormat="1" applyFont="1"/>
    <xf numFmtId="43" fontId="11" fillId="0" borderId="2" xfId="8" applyNumberFormat="1" applyFont="1" applyBorder="1" applyAlignment="1">
      <alignment wrapText="1"/>
    </xf>
    <xf numFmtId="14" fontId="11" fillId="0" borderId="2" xfId="8" applyNumberFormat="1" applyFont="1" applyBorder="1"/>
    <xf numFmtId="0" fontId="11" fillId="0" borderId="2" xfId="8" applyFont="1" applyBorder="1" applyAlignment="1">
      <alignment vertical="center" wrapText="1"/>
    </xf>
    <xf numFmtId="0" fontId="10" fillId="0" borderId="2" xfId="8" applyFont="1" applyBorder="1"/>
    <xf numFmtId="43" fontId="10" fillId="0" borderId="2" xfId="8" applyNumberFormat="1" applyFont="1" applyBorder="1"/>
    <xf numFmtId="0" fontId="16" fillId="0" borderId="0" xfId="8" applyFont="1" applyAlignment="1">
      <alignment wrapText="1"/>
    </xf>
    <xf numFmtId="43" fontId="16" fillId="0" borderId="0" xfId="8" applyNumberFormat="1" applyFont="1" applyAlignment="1">
      <alignment wrapText="1"/>
    </xf>
    <xf numFmtId="0" fontId="10" fillId="0" borderId="2" xfId="8" applyFont="1" applyBorder="1" applyAlignment="1">
      <alignment horizontal="center" vertical="center"/>
    </xf>
    <xf numFmtId="0" fontId="19" fillId="0" borderId="0" xfId="8" applyFont="1" applyAlignment="1">
      <alignment horizontal="center" vertical="center"/>
    </xf>
    <xf numFmtId="43" fontId="11" fillId="0" borderId="2" xfId="1" applyFont="1" applyBorder="1"/>
    <xf numFmtId="43" fontId="11" fillId="0" borderId="2" xfId="1" applyFont="1" applyBorder="1" applyAlignment="1">
      <alignment horizontal="right"/>
    </xf>
    <xf numFmtId="43" fontId="16" fillId="0" borderId="0" xfId="1" applyFont="1"/>
    <xf numFmtId="0" fontId="8"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43" fontId="2" fillId="2" borderId="5" xfId="3" applyFont="1" applyFill="1" applyBorder="1" applyAlignment="1">
      <alignment horizontal="center" vertical="center" wrapText="1"/>
    </xf>
    <xf numFmtId="0" fontId="4" fillId="2" borderId="3" xfId="0" applyFont="1" applyFill="1" applyBorder="1" applyAlignment="1">
      <alignment horizontal="left" vertical="center" wrapText="1"/>
    </xf>
    <xf numFmtId="43" fontId="5" fillId="2" borderId="2" xfId="0" applyNumberFormat="1" applyFont="1" applyFill="1" applyBorder="1" applyAlignment="1">
      <alignment horizontal="right" wrapText="1"/>
    </xf>
    <xf numFmtId="43" fontId="4" fillId="2" borderId="5" xfId="3" applyFont="1" applyFill="1" applyBorder="1" applyAlignment="1">
      <alignment horizontal="center" wrapText="1"/>
    </xf>
    <xf numFmtId="43" fontId="0" fillId="2" borderId="2" xfId="3" applyFont="1" applyFill="1" applyBorder="1" applyAlignment="1">
      <alignment wrapText="1"/>
    </xf>
    <xf numFmtId="10" fontId="0" fillId="2" borderId="2" xfId="2" applyNumberFormat="1" applyFont="1" applyFill="1" applyBorder="1" applyAlignment="1">
      <alignment wrapText="1"/>
    </xf>
    <xf numFmtId="0" fontId="6" fillId="2" borderId="6" xfId="0" applyFont="1" applyFill="1" applyBorder="1" applyAlignment="1">
      <alignment vertical="center" wrapText="1"/>
    </xf>
    <xf numFmtId="0" fontId="9" fillId="2" borderId="2" xfId="0" applyFont="1" applyFill="1" applyBorder="1" applyAlignment="1">
      <alignment wrapText="1"/>
    </xf>
    <xf numFmtId="43" fontId="3" fillId="2" borderId="2" xfId="3" applyFont="1" applyFill="1" applyBorder="1" applyAlignment="1">
      <alignment horizontal="right" wrapText="1"/>
    </xf>
    <xf numFmtId="0" fontId="21" fillId="4" borderId="2" xfId="0" applyFont="1" applyFill="1" applyBorder="1" applyAlignment="1">
      <alignment horizontal="center" vertical="center"/>
    </xf>
    <xf numFmtId="0" fontId="21" fillId="4" borderId="2" xfId="0" applyFont="1" applyFill="1" applyBorder="1" applyAlignment="1">
      <alignment wrapText="1"/>
    </xf>
    <xf numFmtId="0" fontId="21" fillId="4" borderId="2" xfId="0" applyFont="1" applyFill="1" applyBorder="1"/>
    <xf numFmtId="14" fontId="21" fillId="4" borderId="2" xfId="0" applyNumberFormat="1" applyFont="1" applyFill="1" applyBorder="1"/>
    <xf numFmtId="0" fontId="21" fillId="4" borderId="2" xfId="0" quotePrefix="1" applyFont="1" applyFill="1" applyBorder="1" applyAlignment="1">
      <alignment horizontal="center" vertical="center"/>
    </xf>
    <xf numFmtId="43" fontId="21" fillId="4" borderId="2" xfId="1"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wrapText="1"/>
    </xf>
    <xf numFmtId="0" fontId="21" fillId="0" borderId="2" xfId="0" applyFont="1" applyBorder="1"/>
    <xf numFmtId="14" fontId="21" fillId="0" borderId="2" xfId="0" applyNumberFormat="1" applyFont="1" applyBorder="1"/>
    <xf numFmtId="43" fontId="21" fillId="0" borderId="2" xfId="1" applyFont="1" applyBorder="1" applyAlignment="1">
      <alignment horizontal="center" vertical="center"/>
    </xf>
    <xf numFmtId="43" fontId="21" fillId="4" borderId="2" xfId="1" applyFont="1" applyFill="1" applyBorder="1"/>
    <xf numFmtId="0" fontId="21" fillId="0" borderId="2" xfId="0" quotePrefix="1" applyFont="1" applyBorder="1" applyAlignment="1">
      <alignment horizontal="center" vertical="center"/>
    </xf>
    <xf numFmtId="43" fontId="21" fillId="0" borderId="2" xfId="1" applyFont="1" applyBorder="1"/>
    <xf numFmtId="14" fontId="21" fillId="0" borderId="2" xfId="0" applyNumberFormat="1" applyFont="1" applyBorder="1" applyAlignment="1">
      <alignment horizontal="left"/>
    </xf>
    <xf numFmtId="43" fontId="21" fillId="0" borderId="2" xfId="1" applyFont="1" applyBorder="1" applyAlignment="1">
      <alignment horizontal="left"/>
    </xf>
    <xf numFmtId="0" fontId="21" fillId="0" borderId="2" xfId="0" applyFont="1" applyBorder="1" applyAlignment="1">
      <alignment horizontal="left"/>
    </xf>
    <xf numFmtId="43" fontId="22" fillId="3" borderId="2" xfId="1" applyFont="1" applyFill="1" applyBorder="1"/>
    <xf numFmtId="0" fontId="22" fillId="3" borderId="2" xfId="0" applyFont="1" applyFill="1" applyBorder="1"/>
    <xf numFmtId="0" fontId="22" fillId="3" borderId="8" xfId="0" applyFont="1" applyFill="1" applyBorder="1" applyAlignment="1">
      <alignment horizontal="center"/>
    </xf>
    <xf numFmtId="0" fontId="22" fillId="3" borderId="7" xfId="0" applyFont="1" applyFill="1" applyBorder="1" applyAlignment="1">
      <alignment horizontal="center"/>
    </xf>
    <xf numFmtId="0" fontId="8" fillId="0" borderId="2" xfId="0" applyFont="1" applyBorder="1" applyAlignment="1">
      <alignment horizontal="left" vertical="center" wrapText="1"/>
    </xf>
    <xf numFmtId="43" fontId="4" fillId="0" borderId="2" xfId="3"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21" fillId="4" borderId="7" xfId="0" applyFont="1" applyFill="1" applyBorder="1" applyAlignment="1">
      <alignment horizontal="center" vertical="center"/>
    </xf>
    <xf numFmtId="0" fontId="21" fillId="0" borderId="7" xfId="0" applyFont="1" applyBorder="1" applyAlignment="1">
      <alignment horizontal="center" vertical="center"/>
    </xf>
    <xf numFmtId="0" fontId="22" fillId="3" borderId="1" xfId="0" applyFont="1" applyFill="1" applyBorder="1" applyAlignment="1">
      <alignment wrapText="1"/>
    </xf>
    <xf numFmtId="0" fontId="21" fillId="4" borderId="1" xfId="0" applyFont="1" applyFill="1" applyBorder="1" applyAlignment="1">
      <alignment wrapText="1"/>
    </xf>
    <xf numFmtId="0" fontId="21" fillId="0" borderId="1" xfId="0" applyFont="1" applyBorder="1" applyAlignment="1">
      <alignment wrapText="1"/>
    </xf>
    <xf numFmtId="0" fontId="21" fillId="0" borderId="1" xfId="0" applyFont="1" applyBorder="1" applyAlignment="1">
      <alignment horizontal="left" wrapText="1"/>
    </xf>
    <xf numFmtId="0" fontId="20" fillId="3" borderId="9" xfId="0" applyFont="1" applyFill="1" applyBorder="1"/>
    <xf numFmtId="0" fontId="20" fillId="3" borderId="3" xfId="0" applyFont="1" applyFill="1" applyBorder="1" applyAlignment="1">
      <alignment wrapText="1"/>
    </xf>
    <xf numFmtId="0" fontId="20" fillId="3" borderId="3" xfId="0" applyFont="1" applyFill="1" applyBorder="1"/>
    <xf numFmtId="43" fontId="20" fillId="3" borderId="3" xfId="1" applyFont="1" applyFill="1" applyBorder="1"/>
    <xf numFmtId="0" fontId="20" fillId="3" borderId="10" xfId="0" applyFont="1" applyFill="1" applyBorder="1" applyAlignment="1">
      <alignment wrapText="1"/>
    </xf>
    <xf numFmtId="0" fontId="21" fillId="4" borderId="4" xfId="0" applyFont="1" applyFill="1" applyBorder="1" applyAlignment="1">
      <alignment horizontal="center" vertical="center"/>
    </xf>
    <xf numFmtId="0" fontId="21" fillId="4" borderId="5" xfId="0" applyFont="1" applyFill="1" applyBorder="1" applyAlignment="1">
      <alignment wrapText="1"/>
    </xf>
    <xf numFmtId="0" fontId="21" fillId="4" borderId="5" xfId="0" applyFont="1" applyFill="1" applyBorder="1"/>
    <xf numFmtId="14" fontId="21" fillId="4" borderId="5" xfId="0" applyNumberFormat="1" applyFont="1" applyFill="1" applyBorder="1"/>
    <xf numFmtId="0" fontId="21" fillId="4" borderId="5" xfId="0" applyFont="1" applyFill="1" applyBorder="1" applyAlignment="1">
      <alignment horizontal="center" vertical="center"/>
    </xf>
    <xf numFmtId="43" fontId="21" fillId="4" borderId="5" xfId="1" applyFont="1" applyFill="1" applyBorder="1"/>
    <xf numFmtId="0" fontId="21" fillId="4" borderId="11" xfId="0" applyFont="1" applyFill="1" applyBorder="1" applyAlignment="1">
      <alignment wrapText="1"/>
    </xf>
    <xf numFmtId="43" fontId="4" fillId="2" borderId="2" xfId="1" applyFont="1" applyFill="1" applyBorder="1" applyAlignment="1">
      <alignment horizontal="center" wrapText="1"/>
    </xf>
    <xf numFmtId="43" fontId="5" fillId="2" borderId="2" xfId="1" applyFont="1" applyFill="1" applyBorder="1" applyAlignment="1">
      <alignment horizontal="right" wrapText="1"/>
    </xf>
    <xf numFmtId="0" fontId="21" fillId="0" borderId="2" xfId="0" applyFont="1" applyBorder="1" applyAlignment="1">
      <alignment horizontal="left" wrapText="1"/>
    </xf>
    <xf numFmtId="0" fontId="21" fillId="4" borderId="2" xfId="0" applyFont="1" applyFill="1" applyBorder="1" applyAlignment="1">
      <alignment horizontal="left"/>
    </xf>
    <xf numFmtId="43" fontId="21" fillId="4" borderId="2" xfId="1" applyFont="1" applyFill="1" applyBorder="1" applyAlignment="1">
      <alignment horizontal="left"/>
    </xf>
    <xf numFmtId="0" fontId="21" fillId="4" borderId="2" xfId="0" applyFont="1" applyFill="1" applyBorder="1" applyAlignment="1">
      <alignment horizontal="left" wrapText="1"/>
    </xf>
    <xf numFmtId="10" fontId="0" fillId="0" borderId="0" xfId="2" applyNumberFormat="1" applyFont="1"/>
    <xf numFmtId="166" fontId="21" fillId="4" borderId="2" xfId="0" applyNumberFormat="1" applyFont="1" applyFill="1" applyBorder="1"/>
    <xf numFmtId="43" fontId="21" fillId="4" borderId="5" xfId="0" applyNumberFormat="1" applyFont="1" applyFill="1" applyBorder="1" applyAlignment="1">
      <alignment horizontal="center" vertical="center"/>
    </xf>
    <xf numFmtId="43" fontId="21" fillId="4" borderId="5" xfId="0" applyNumberFormat="1" applyFont="1" applyFill="1" applyBorder="1"/>
    <xf numFmtId="14" fontId="21" fillId="0" borderId="2" xfId="0" applyNumberFormat="1" applyFont="1" applyBorder="1" applyAlignment="1">
      <alignment horizontal="center"/>
    </xf>
    <xf numFmtId="0" fontId="21" fillId="0" borderId="0" xfId="0" applyFont="1" applyAlignment="1">
      <alignment horizontal="left"/>
    </xf>
    <xf numFmtId="0" fontId="21" fillId="0" borderId="2" xfId="0" applyFont="1" applyBorder="1" applyAlignment="1">
      <alignment horizontal="center"/>
    </xf>
    <xf numFmtId="43" fontId="21" fillId="0" borderId="2" xfId="1" applyFont="1" applyBorder="1" applyAlignment="1">
      <alignment horizontal="right"/>
    </xf>
    <xf numFmtId="43" fontId="21" fillId="0" borderId="2" xfId="1" applyFont="1" applyFill="1" applyBorder="1" applyAlignment="1">
      <alignment horizontal="right"/>
    </xf>
    <xf numFmtId="10" fontId="1" fillId="0" borderId="0" xfId="2" applyNumberFormat="1"/>
    <xf numFmtId="0" fontId="10" fillId="0" borderId="7" xfId="8" applyFont="1" applyBorder="1" applyAlignment="1">
      <alignment horizontal="center"/>
    </xf>
    <xf numFmtId="0" fontId="10" fillId="0" borderId="2" xfId="0" applyFont="1" applyBorder="1" applyAlignment="1">
      <alignment horizontal="center" vertical="center" wrapText="1"/>
    </xf>
    <xf numFmtId="0" fontId="10" fillId="0" borderId="2" xfId="1" applyNumberFormat="1" applyFont="1" applyBorder="1" applyAlignment="1">
      <alignment horizontal="center" vertical="center" wrapText="1"/>
    </xf>
    <xf numFmtId="43" fontId="10" fillId="0" borderId="7" xfId="8" applyNumberFormat="1" applyFont="1" applyBorder="1" applyAlignment="1">
      <alignment horizontal="center"/>
    </xf>
    <xf numFmtId="0" fontId="1" fillId="0" borderId="0" xfId="8" applyAlignment="1">
      <alignment horizontal="center" vertical="center"/>
    </xf>
    <xf numFmtId="43" fontId="10" fillId="0" borderId="0" xfId="1" applyFont="1" applyAlignment="1">
      <alignment horizontal="center" vertical="center"/>
    </xf>
    <xf numFmtId="43" fontId="10" fillId="0" borderId="0" xfId="1" applyFont="1" applyAlignment="1">
      <alignment horizontal="center" vertical="center" wrapText="1"/>
    </xf>
    <xf numFmtId="15" fontId="24" fillId="0" borderId="2" xfId="0" applyNumberFormat="1" applyFont="1" applyBorder="1" applyAlignment="1">
      <alignment horizontal="right" vertical="top"/>
    </xf>
    <xf numFmtId="49" fontId="24" fillId="0" borderId="2" xfId="0" applyNumberFormat="1" applyFont="1" applyBorder="1" applyAlignment="1">
      <alignment vertical="top"/>
    </xf>
    <xf numFmtId="43" fontId="24" fillId="0" borderId="2" xfId="1" applyFont="1" applyBorder="1" applyAlignment="1">
      <alignment horizontal="right" vertical="top"/>
    </xf>
    <xf numFmtId="43" fontId="24" fillId="0" borderId="2" xfId="1" applyFont="1" applyFill="1" applyBorder="1" applyAlignment="1">
      <alignment horizontal="right" vertical="top"/>
    </xf>
    <xf numFmtId="43" fontId="11" fillId="0" borderId="5" xfId="8" applyNumberFormat="1" applyFont="1" applyBorder="1" applyAlignment="1">
      <alignment horizontal="center"/>
    </xf>
    <xf numFmtId="49" fontId="21" fillId="4" borderId="1" xfId="0" applyNumberFormat="1" applyFont="1" applyFill="1" applyBorder="1" applyAlignment="1">
      <alignment wrapText="1"/>
    </xf>
    <xf numFmtId="49" fontId="27" fillId="0" borderId="0" xfId="0" applyNumberFormat="1" applyFont="1" applyAlignment="1">
      <alignment vertical="top"/>
    </xf>
    <xf numFmtId="43" fontId="21" fillId="4" borderId="2" xfId="0" applyNumberFormat="1" applyFont="1" applyFill="1" applyBorder="1" applyAlignment="1">
      <alignment horizontal="center" vertical="center"/>
    </xf>
    <xf numFmtId="43" fontId="24" fillId="0" borderId="2" xfId="0" applyNumberFormat="1" applyFont="1" applyBorder="1" applyAlignment="1">
      <alignment horizontal="right" vertical="top"/>
    </xf>
    <xf numFmtId="49" fontId="24" fillId="4" borderId="2" xfId="0" applyNumberFormat="1" applyFont="1" applyFill="1" applyBorder="1" applyAlignment="1">
      <alignment vertical="top"/>
    </xf>
    <xf numFmtId="15" fontId="24" fillId="4" borderId="2" xfId="0" applyNumberFormat="1" applyFont="1" applyFill="1" applyBorder="1" applyAlignment="1">
      <alignment horizontal="right" vertical="top"/>
    </xf>
    <xf numFmtId="43" fontId="24" fillId="4" borderId="2" xfId="0" applyNumberFormat="1" applyFont="1" applyFill="1" applyBorder="1" applyAlignment="1">
      <alignment horizontal="right" vertical="top"/>
    </xf>
    <xf numFmtId="15" fontId="26" fillId="0" borderId="0" xfId="0" applyNumberFormat="1" applyFont="1" applyAlignment="1">
      <alignment horizontal="right" vertical="top"/>
    </xf>
    <xf numFmtId="10" fontId="28" fillId="0" borderId="0" xfId="2" applyNumberFormat="1" applyFont="1"/>
    <xf numFmtId="10" fontId="29" fillId="5" borderId="0" xfId="2" applyNumberFormat="1" applyFont="1" applyFill="1"/>
    <xf numFmtId="43" fontId="28" fillId="0" borderId="0" xfId="8" applyNumberFormat="1" applyFont="1"/>
    <xf numFmtId="0" fontId="28" fillId="0" borderId="0" xfId="8" applyFont="1"/>
    <xf numFmtId="43" fontId="30" fillId="2" borderId="2" xfId="1" applyFont="1" applyFill="1" applyBorder="1" applyAlignment="1">
      <alignment horizontal="left" vertical="center" wrapText="1"/>
    </xf>
    <xf numFmtId="43" fontId="7" fillId="0" borderId="0" xfId="1" applyFont="1"/>
    <xf numFmtId="10" fontId="7" fillId="0" borderId="0" xfId="2" applyNumberFormat="1" applyFont="1"/>
    <xf numFmtId="10" fontId="8" fillId="5" borderId="0" xfId="2" applyNumberFormat="1" applyFont="1" applyFill="1"/>
    <xf numFmtId="43" fontId="7" fillId="0" borderId="0" xfId="8" applyNumberFormat="1" applyFont="1"/>
    <xf numFmtId="0" fontId="7" fillId="0" borderId="0" xfId="8" applyFont="1"/>
    <xf numFmtId="49" fontId="21" fillId="4" borderId="2" xfId="0" applyNumberFormat="1" applyFont="1" applyFill="1" applyBorder="1" applyAlignment="1">
      <alignment wrapText="1"/>
    </xf>
    <xf numFmtId="166" fontId="21" fillId="4" borderId="2" xfId="0" applyNumberFormat="1" applyFont="1" applyFill="1" applyBorder="1" applyAlignment="1">
      <alignment horizontal="right" vertical="top"/>
    </xf>
    <xf numFmtId="43" fontId="21" fillId="4" borderId="2" xfId="1" applyFont="1" applyFill="1" applyBorder="1" applyAlignment="1">
      <alignment horizontal="right" vertical="top"/>
    </xf>
    <xf numFmtId="49" fontId="26" fillId="0" borderId="0" xfId="0" applyNumberFormat="1" applyFont="1" applyAlignment="1">
      <alignment horizontal="right" vertical="top"/>
    </xf>
    <xf numFmtId="43" fontId="27" fillId="0" borderId="0" xfId="1" applyFont="1" applyAlignment="1">
      <alignment horizontal="right" vertical="top"/>
    </xf>
    <xf numFmtId="43" fontId="4" fillId="6" borderId="2" xfId="1" applyFont="1" applyFill="1" applyBorder="1" applyAlignment="1">
      <alignment horizontal="left" vertical="center" wrapText="1"/>
    </xf>
    <xf numFmtId="43" fontId="1" fillId="0" borderId="0" xfId="8" applyNumberFormat="1"/>
    <xf numFmtId="0" fontId="10" fillId="0" borderId="2" xfId="8" applyFont="1" applyBorder="1" applyAlignment="1">
      <alignment horizontal="center" wrapText="1"/>
    </xf>
    <xf numFmtId="0" fontId="18" fillId="0" borderId="2" xfId="8" applyFont="1" applyBorder="1"/>
    <xf numFmtId="0" fontId="16" fillId="0" borderId="0" xfId="8" applyFont="1" applyAlignment="1">
      <alignment horizontal="center"/>
    </xf>
    <xf numFmtId="0" fontId="17" fillId="0" borderId="0" xfId="8" applyFont="1"/>
    <xf numFmtId="0" fontId="11" fillId="0" borderId="2" xfId="8" applyFont="1" applyBorder="1" applyAlignment="1">
      <alignment horizontal="center" vertical="center" wrapText="1"/>
    </xf>
    <xf numFmtId="14" fontId="11" fillId="0" borderId="2" xfId="8" applyNumberFormat="1" applyFont="1" applyBorder="1" applyAlignment="1">
      <alignment horizontal="center" vertical="center"/>
    </xf>
    <xf numFmtId="43" fontId="11" fillId="0" borderId="2" xfId="8" applyNumberFormat="1" applyFont="1" applyBorder="1" applyAlignment="1">
      <alignment horizontal="center" vertical="center" wrapText="1"/>
    </xf>
    <xf numFmtId="0" fontId="10" fillId="0" borderId="1" xfId="8" applyFont="1" applyBorder="1" applyAlignment="1">
      <alignment horizontal="center"/>
    </xf>
    <xf numFmtId="0" fontId="10" fillId="0" borderId="7" xfId="8" applyFont="1" applyBorder="1" applyAlignment="1">
      <alignment horizontal="center"/>
    </xf>
    <xf numFmtId="0" fontId="10" fillId="0" borderId="12" xfId="8" applyFont="1" applyBorder="1" applyAlignment="1">
      <alignment horizontal="center" vertical="center" wrapText="1"/>
    </xf>
  </cellXfs>
  <cellStyles count="12">
    <cellStyle name="Comma" xfId="1" builtinId="3"/>
    <cellStyle name="Comma 2" xfId="4" xr:uid="{6F66DC5A-1D52-4E80-B23A-DBA8391416DA}"/>
    <cellStyle name="Comma 2 2" xfId="3" xr:uid="{9C45D28C-021E-43B8-8F44-7B6E4F989399}"/>
    <cellStyle name="Comma 3" xfId="6" xr:uid="{2AA5269A-360E-4467-B3CE-D2CE2CCC8AD7}"/>
    <cellStyle name="Comma 3 2" xfId="10" xr:uid="{2AA5269A-360E-4467-B3CE-D2CE2CCC8AD7}"/>
    <cellStyle name="Normal" xfId="0" builtinId="0"/>
    <cellStyle name="Normal 2" xfId="5" xr:uid="{E0438D77-A18E-4C1A-B6B9-0D1886D6898B}"/>
    <cellStyle name="Normal 3" xfId="7" xr:uid="{2B8C285D-0676-49F0-9701-829650416B41}"/>
    <cellStyle name="Normal 3 2" xfId="11" xr:uid="{2B8C285D-0676-49F0-9701-829650416B41}"/>
    <cellStyle name="Normal 5" xfId="9" xr:uid="{88E1DF6D-8536-4F3A-BF4B-C86AF4902252}"/>
    <cellStyle name="Normal 7" xfId="8" xr:uid="{E078885F-BADC-4F1F-A59D-062D5FBB88E2}"/>
    <cellStyle name="Percent" xfId="2" builtinId="5"/>
  </cellStyles>
  <dxfs count="20">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5" formatCode="_ * #,##0.00_ ;_ * \-#,##0.00_ ;_ * &quot;-&quot;??_ ;_ @_ "/>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19" formatCode="dd/mm/yyyy"/>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numFmt numFmtId="166" formatCode="m/d/yyyy"/>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Times New Roman"/>
        <family val="1"/>
        <scheme val="none"/>
      </font>
      <fill>
        <patternFill patternType="solid">
          <fgColor theme="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kdata2\data\Documents%20and%20Settings\chado\Local%20Settings\Temporary%20Internet%20Files\OLK2A\LB_Kimpton%20financial%20analysis_0202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p10\SYS\USERS\ACCTG\REPORTS\BUDGET97\SPS\MISC\HDCOU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kdata2\data\Development%20&amp;%20Acquisitions\zzModels\Mandingo%202001\HotComps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d\Users\shweta\Desktop\Madhu%20Vill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crockettcapital.com/Documents%20and%20Settings/jdarling/Local%20Settings/Temporary%20Internet%20Files/OLK1A0/New%20Proforma%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76D92F\Obero"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REF"/>
      <sheetName val="Partic"/>
      <sheetName val="Sheet3 (2)"/>
      <sheetName val="extra"/>
      <sheetName val="Monthly"/>
      <sheetName val="FINDRDEC"/>
      <sheetName val="Earnings model"/>
      <sheetName val="C"/>
      <sheetName val="02"/>
      <sheetName val="03"/>
      <sheetName val="04"/>
      <sheetName val="01"/>
      <sheetName val="girder"/>
      <sheetName val="Rocker"/>
      <sheetName val="FitOutConfCentre"/>
      <sheetName val="CASHFLOWS"/>
      <sheetName val="SUMMARY"/>
      <sheetName val="Estimate for approval"/>
      <sheetName val="LBO"/>
      <sheetName val="Main"/>
      <sheetName val="Lab"/>
      <sheetName val="Rate Analysis"/>
      <sheetName val="A-D"/>
      <sheetName val="H"/>
      <sheetName val="BWR"/>
      <sheetName val="Gra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Hot"/>
      <sheetName val="INI"/>
      <sheetName val="Assumptions"/>
      <sheetName val="Output"/>
      <sheetName val="CRITERIA3"/>
      <sheetName val="CRITERIA1"/>
      <sheetName val="BLK2"/>
      <sheetName val="BLK3"/>
      <sheetName val="E &amp; R"/>
      <sheetName val="radar"/>
      <sheetName val="UG"/>
      <sheetName val="Sheet3_(2)"/>
      <sheetName val="Earnings_model"/>
      <sheetName val="Estimate_for_approval"/>
      <sheetName val="Rate_Analysis"/>
      <sheetName val="E_&amp;_R"/>
      <sheetName val="Excess Calc"/>
      <sheetName val="Materials Cost(PCC)"/>
      <sheetName val="Grouping Master"/>
      <sheetName val="Stacking Plan &amp; LEP"/>
      <sheetName val="% Collection Schedule"/>
      <sheetName val="Design"/>
      <sheetName val="98Price"/>
      <sheetName val="BHANDUP"/>
      <sheetName val="Set"/>
      <sheetName val="Code"/>
      <sheetName val="Legend"/>
      <sheetName val="Sheet3_(2)1"/>
      <sheetName val="Estimate_for_approval1"/>
      <sheetName val="Sheet3_(2)2"/>
      <sheetName val="Estimate_for_approval2"/>
      <sheetName val="Sheet3_(2)3"/>
      <sheetName val="Estimate_for_approval3"/>
      <sheetName val="Sheet3_(2)4"/>
      <sheetName val="Estimate_for_approval4"/>
      <sheetName val="office"/>
      <sheetName val="concrete"/>
      <sheetName val="beam-reinft-IIInd floor"/>
      <sheetName val="SPT vs PHI"/>
      <sheetName val="Materials Cost"/>
      <sheetName val="beam-reinft-machine rm"/>
      <sheetName val="jobhist"/>
      <sheetName val="R20_R30_work"/>
      <sheetName val="KG-DWN"/>
      <sheetName val="Commission and Volume MOM(Chart"/>
      <sheetName val="Apartments - 1st Mar"/>
      <sheetName val="1 Market"/>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MN T.B."/>
      <sheetName val="INDIGINEOUS ITEMS "/>
      <sheetName val="Material List "/>
      <sheetName val="STAFFSCHED "/>
      <sheetName val="upa"/>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TB"/>
      <sheetName val="Fee Rate Summary"/>
      <sheetName val="Costcal"/>
      <sheetName val="BKCSTOCKVAL"/>
      <sheetName val="11-hsd"/>
      <sheetName val="13-septic"/>
      <sheetName val="7-ug"/>
      <sheetName val="2-utility"/>
      <sheetName val="Bin"/>
      <sheetName val="Main School Building"/>
      <sheetName val="DPR"/>
      <sheetName val="hist&amp;proj"/>
      <sheetName val="ESCON"/>
      <sheetName val="Labour Rate "/>
      <sheetName val="(M+L)"/>
      <sheetName val="CGOI"/>
      <sheetName val="1"/>
      <sheetName val="Mix Design"/>
      <sheetName val="std-rates"/>
      <sheetName val="FOIL"/>
      <sheetName val="Accounts"/>
      <sheetName val="sdrs_mar"/>
      <sheetName val="Roster"/>
      <sheetName val="BQMPALOC"/>
      <sheetName val="Ins &amp; Bonds"/>
      <sheetName val="입찰내역 발주처 양식"/>
      <sheetName val="VARIABLE"/>
      <sheetName val="Customize Your Purchase Order"/>
      <sheetName val="NPV"/>
      <sheetName val="COLUMN"/>
      <sheetName val="MFG"/>
      <sheetName val="Current Bill MB ref"/>
      <sheetName val="dyes"/>
      <sheetName val="Costing"/>
      <sheetName val=" Vivante MAIN  INFRA  MAR 18"/>
      <sheetName val="col-reinft1"/>
      <sheetName val="Source Ref."/>
      <sheetName val="vb 9&amp;10"/>
      <sheetName val="Form 6"/>
      <sheetName val="COMPLEXALL"/>
      <sheetName val="JE10310X"/>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MAHSTOCKVAL"/>
      <sheetName val="JCF"/>
      <sheetName val="Multiple output"/>
      <sheetName val="BOQ-1"/>
      <sheetName val="유통망계획"/>
      <sheetName val="EXPENSES"/>
      <sheetName val="Currency"/>
      <sheetName val="Chembur 1"/>
      <sheetName val="Felix Street Summary"/>
      <sheetName val="Newspapers"/>
      <sheetName val="AccDil"/>
      <sheetName val="tngst1"/>
      <sheetName val="Index"/>
      <sheetName val="Summary_Local"/>
      <sheetName val="segment_topsheet"/>
      <sheetName val="FY16-17 Cashflow"/>
      <sheetName val="List"/>
      <sheetName val="RR"/>
      <sheetName val="Ten"/>
      <sheetName val="ES"/>
      <sheetName val="Bs_dft"/>
      <sheetName val="P&amp;l_dft"/>
      <sheetName val="Sch_dft"/>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M-Book for Conc"/>
      <sheetName val="M-Book for FW"/>
      <sheetName val="A"/>
      <sheetName val="RA-markate"/>
      <sheetName val="Intro"/>
      <sheetName val="2007-01"/>
      <sheetName val="BS SCH A-D"/>
      <sheetName val="Sheet3_(2)5"/>
      <sheetName val="Estimate_for_approval5"/>
      <sheetName val="Rate_Analysis1"/>
      <sheetName val="Earnings_model1"/>
      <sheetName val="E_&amp;_R1"/>
      <sheetName val="Material_List_"/>
      <sheetName val="STAFFSCHED_"/>
      <sheetName val="SPT_vs_PHI"/>
      <sheetName val="beam-reinft-IIInd_floor"/>
      <sheetName val="Materials_Cost"/>
      <sheetName val="MN_T_B_"/>
      <sheetName val="INDIGINEOUS_ITEMS_"/>
      <sheetName val="Fee_Rate_Summary"/>
      <sheetName val="%_Collection_Schedule"/>
      <sheetName val="Materials_Cost(PCC)"/>
      <sheetName val="Main_School_Building"/>
      <sheetName val="Excess_Calc"/>
      <sheetName val="Stacking_Plan_&amp;_LEP"/>
      <sheetName val="Grouping_Master"/>
      <sheetName val="Commission_and_Volume_MOM(Chart"/>
      <sheetName val="beam-reinft-machine_rm"/>
      <sheetName val="Direct cost shed A-2 "/>
      <sheetName val="Exp"/>
      <sheetName val="18-misc"/>
      <sheetName val="5-pipe"/>
      <sheetName val="FINAL"/>
      <sheetName val="Mar-06"/>
      <sheetName val="Jul-05"/>
      <sheetName val="SCHE-MARCH'04"/>
      <sheetName val="PROCTOR"/>
      <sheetName val="ANAL"/>
      <sheetName val="Pur"/>
      <sheetName val="opstat"/>
      <sheetName val="costs"/>
      <sheetName val="Basic Rate"/>
      <sheetName val="INFLUENCES ON GM"/>
      <sheetName val="RA 1"/>
      <sheetName val="ADD092001_Final"/>
      <sheetName val="TBEAM"/>
      <sheetName val="Elect."/>
      <sheetName val="Key_assumption"/>
      <sheetName val="A5_201_Consol_Profit_&amp;_Loss_"/>
      <sheetName val="Consolidated_Monthly"/>
      <sheetName val="Balance_Sheet"/>
      <sheetName val="A5_202_Consol_Balance_Sheet_"/>
      <sheetName val="Fixed_Assets"/>
      <sheetName val="Ins_&amp;_Bonds"/>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 "/>
      <sheetName val="450 x 350"/>
      <sheetName val="Fill this out first..."/>
      <sheetName val="Approved MTD Proj #'s"/>
      <sheetName val="2nd "/>
      <sheetName val="final abstract"/>
      <sheetName val="Product Details"/>
      <sheetName val="SP Break Up"/>
      <sheetName val="Names&amp;Cases"/>
      <sheetName val="A.O.R."/>
      <sheetName val="B-SHEET"/>
      <sheetName val="GrossMgn 98"/>
      <sheetName val="TRX ADDITION"/>
      <sheetName val="CC APR04"/>
      <sheetName val="CC MAY04"/>
      <sheetName val="CC JUNE04"/>
      <sheetName val="check"/>
      <sheetName val="main1"/>
      <sheetName val="Database"/>
      <sheetName val="SCHEDULE"/>
      <sheetName val="schedule nos"/>
      <sheetName val="Income Statements"/>
      <sheetName val="Rates"/>
      <sheetName val="Kontensalden"/>
      <sheetName val="CTbe tong"/>
      <sheetName val="CTDZ 0.4+cto"/>
      <sheetName val="Settings"/>
      <sheetName val="RATE ANALYSIS."/>
      <sheetName val="Schedules PL"/>
      <sheetName val="Schedules BS"/>
      <sheetName val="TDS Certificate-Format"/>
      <sheetName val="Outline Cost - Five star Hotel"/>
      <sheetName val="Div"/>
      <sheetName val="ER10_Old"/>
      <sheetName val="C1C2"/>
      <sheetName val="LIFE &amp; REP PROVN"/>
      <sheetName val="O&amp;M CREW"/>
      <sheetName val="WBS"/>
      <sheetName val="Boq"/>
      <sheetName val="TBAL9697 -group wise  sdpl"/>
      <sheetName val="Raw DCF"/>
      <sheetName val="DCF_PPS"/>
      <sheetName val="DCF"/>
      <sheetName val="Sch 1,2,3"/>
      <sheetName val="Sch 14,15,16"/>
      <sheetName val="profit &amp; loss account"/>
      <sheetName val="Movement of Mutual Funds"/>
      <sheetName val="References"/>
      <sheetName val="csd1"/>
      <sheetName val="csd2"/>
      <sheetName val="SAP EMP"/>
      <sheetName val="Reconciliation of GL &amp; FAR"/>
      <sheetName val="Preside"/>
      <sheetName val="Headings"/>
      <sheetName val="Labor abs-NMR"/>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Note 9-13"/>
      <sheetName val="Instructions"/>
      <sheetName val="Dep - SAP"/>
      <sheetName val="costing_ESDV"/>
      <sheetName val="costing_FE"/>
      <sheetName val="costing_Misc"/>
      <sheetName val="costing_MOV"/>
      <sheetName val="costing_Press"/>
      <sheetName val="Price Comparison"/>
      <sheetName val="Cash2"/>
      <sheetName val="Z"/>
      <sheetName val="Cover"/>
      <sheetName val="Leg 1-1"/>
      <sheetName val="Config"/>
      <sheetName val="Rate analysis civil"/>
      <sheetName val="gen ledger data"/>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pcQueryData"/>
      <sheetName val="_pcSlicerSheet1"/>
      <sheetName val="6 TRS"/>
      <sheetName val="PM"/>
      <sheetName val="_REF"/>
      <sheetName val="Project Budget Worksheet"/>
      <sheetName val="Builtup Area"/>
      <sheetName val="RF_Vol"/>
      <sheetName val="Control"/>
      <sheetName val="Blore"/>
      <sheetName val="factors"/>
      <sheetName val="VCH-SLC"/>
      <sheetName val="Supplier"/>
      <sheetName val="MASTER_RATE ANALYSIS"/>
      <sheetName val="Sukuki_CDR"/>
      <sheetName val="Multiple_outpu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DF"/>
      <sheetName val="P&amp;L"/>
      <sheetName val="BALANCE-SHEET"/>
      <sheetName val="A1-Continuous"/>
      <sheetName val="fixd1"/>
      <sheetName val="fixd2"/>
      <sheetName val="RA_markate"/>
      <sheetName val="Internal Finishes (Unit types)"/>
      <sheetName val="pri-com"/>
      <sheetName val="10. &amp; 11. Rate Code &amp; BQ"/>
      <sheetName val="sept-plan"/>
      <sheetName val="Detail In Door Stad"/>
      <sheetName val="200205C"/>
      <sheetName val="Data sheet"/>
      <sheetName val="Per Unit"/>
      <sheetName val="CFForecast detail"/>
      <sheetName val="WORK TABLE"/>
      <sheetName val="Door"/>
      <sheetName val="Data Summary"/>
      <sheetName val="All Components Report"/>
      <sheetName val="Severity"/>
      <sheetName val="Area Statement"/>
      <sheetName val="Risk Analysis"/>
      <sheetName val="Detailed Summary (5)"/>
      <sheetName val="Admin "/>
      <sheetName val="Item Master"/>
      <sheetName val="validation"/>
      <sheetName val="FORM-16"/>
      <sheetName val="ABB"/>
      <sheetName val="GE"/>
      <sheetName val="analysis"/>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Oct'19-Feb'20 base file"/>
      <sheetName val="Mar'20-base file"/>
      <sheetName val="April'20-Dec'20 Base File"/>
      <sheetName val="Manual JV"/>
      <sheetName val="Assum"/>
      <sheetName val="TB WORLI"/>
      <sheetName val="TB APJ"/>
      <sheetName val="H.O."/>
      <sheetName val="B"/>
      <sheetName val="BUDLDD"/>
      <sheetName val="ICB"/>
      <sheetName val="wacc"/>
      <sheetName val="wdr bldg"/>
      <sheetName val="D.D"/>
      <sheetName val="Assmp"/>
      <sheetName val="BS-R"/>
      <sheetName val="Billing"/>
      <sheetName val="MNP"/>
      <sheetName val="ITT-R"/>
      <sheetName val="BSSchedules"/>
      <sheetName val="DIVBUD99"/>
      <sheetName val="Cap"/>
      <sheetName val="C_flow 95"/>
      <sheetName val="1201"/>
      <sheetName val="Capital leases"/>
      <sheetName val="FA TB 28-2-2006"/>
      <sheetName val="data 3A|6A"/>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bank-int"/>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refreshError="1"/>
      <sheetData sheetId="582" refreshError="1"/>
      <sheetData sheetId="583" refreshError="1"/>
      <sheetData sheetId="584" refreshError="1"/>
      <sheetData sheetId="585" refreshError="1"/>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MN T_B_"/>
      <sheetName val="Monthly"/>
      <sheetName val="BEP-Old"/>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MN_T_B_"/>
      <sheetName val="717_L&amp;E"/>
      <sheetName val="717_A"/>
      <sheetName val="717_IS"/>
      <sheetName val="Coalmine"/>
      <sheetName val="Code"/>
      <sheetName val="CASHFLOWS"/>
      <sheetName val="sheet6"/>
      <sheetName val="M-Book for Conc"/>
      <sheetName val="M-Book for FW"/>
      <sheetName val="P.O VS Actual"/>
      <sheetName val="Costing"/>
      <sheetName val="PA- Consutant "/>
      <sheetName val="Design"/>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HPL"/>
      <sheetName val="Summ"/>
      <sheetName val="Fossil_DCF"/>
      <sheetName val="concrete"/>
      <sheetName val="Detail In Door Stad"/>
      <sheetName val="INT Block Work"/>
      <sheetName val="IBP I Hotel March 08 Vendorwise"/>
      <sheetName val="ABB"/>
      <sheetName val="GE"/>
      <sheetName val="beam-reinft-IIInd floor"/>
      <sheetName val="Tablexxxxx"/>
      <sheetName val="MASTER_RATE_ANALYSIS"/>
      <sheetName val="MASTER_RATE_ANALYSIS1"/>
      <sheetName val="P_O_VS_Actual"/>
      <sheetName val="Headings"/>
      <sheetName val="PRECAST lightconc-II"/>
      <sheetName val="Summary"/>
      <sheetName val="VIWSCo1"/>
      <sheetName val="1"/>
      <sheetName val="Core Data"/>
      <sheetName val="COMPLEXALL"/>
      <sheetName val="BuildUp-IT"/>
      <sheetName val="Sensitivities-IT"/>
      <sheetName val="Sheet1"/>
      <sheetName val="database"/>
      <sheetName val="5000"/>
      <sheetName val="J1iexdtl"/>
      <sheetName val="Bill No 2 to 8 (Rev)"/>
      <sheetName val="Sales &amp; Prod"/>
      <sheetName val="FitOutConfCentre"/>
      <sheetName val="Feb Analysts"/>
      <sheetName val="SPT vs PHI"/>
      <sheetName val="Form 6"/>
      <sheetName val="目录"/>
      <sheetName val="TBEAM"/>
      <sheetName val="newsales"/>
      <sheetName val="Portfolio Summary"/>
      <sheetName val="factor sheet"/>
      <sheetName val="SOR"/>
      <sheetName val="대비표"/>
      <sheetName val="공문"/>
      <sheetName val="연돌일위집계"/>
      <sheetName val="P-Ins &amp; Bonds"/>
      <sheetName val="SEPTMN"/>
      <sheetName val="Fixed Expenses Summary"/>
      <sheetName val="C Sum"/>
      <sheetName val="Q4 2002 Income Statement"/>
      <sheetName val="selected operating results"/>
      <sheetName val="selected operating results PF"/>
      <sheetName val="Directory Publishing"/>
      <sheetName val="Budjet Categeries"/>
      <sheetName val="P&amp;L"/>
      <sheetName val="EAW Final Accounts - 99"/>
      <sheetName val="Costing-blk-B"/>
      <sheetName val="BLK2"/>
      <sheetName val="BLK3"/>
      <sheetName val="E &amp; R"/>
      <sheetName val="radar"/>
      <sheetName val="UG"/>
      <sheetName val="INDIGINEOUS ITEMS "/>
      <sheetName val="GBW"/>
      <sheetName val="Master"/>
      <sheetName val="CASH-FLOW"/>
      <sheetName val="jobhist"/>
      <sheetName val="BQMPALOC"/>
      <sheetName val="Cash2"/>
      <sheetName val="Z"/>
      <sheetName val="sch 1 thru 6 sans 4"/>
      <sheetName val="Earnings model"/>
      <sheetName val="TGT"/>
      <sheetName val="4vs3"/>
      <sheetName val="Mar-06"/>
      <sheetName val="Jul-05"/>
      <sheetName val="Shivaji"/>
      <sheetName val="XWR"/>
      <sheetName val="Combined"/>
      <sheetName val="tngst1"/>
      <sheetName val="RR"/>
      <sheetName val="Ten"/>
      <sheetName val="Inv_Data"/>
      <sheetName val="ESCON"/>
      <sheetName val="Product Details"/>
      <sheetName val="form26"/>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PUT"/>
      <sheetName val="R-INPUT"/>
      <sheetName val="MAIN INPUT"/>
      <sheetName val="HOTEL"/>
      <sheetName val="REST"/>
      <sheetName val="COMBINED"/>
      <sheetName val="INFLATION"/>
      <sheetName val="CASH FLOW"/>
      <sheetName val="Macros"/>
      <sheetName val="Valuation"/>
      <sheetName val="BUDGET"/>
      <sheetName val="EQUITY"/>
      <sheetName val="SENSITIVITY"/>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OTAL"/>
      <sheetName val="PROD"/>
      <sheetName val="TOTAL TYPE"/>
      <sheetName val="PROD TYPE"/>
      <sheetName val="CHECK"/>
      <sheetName val="261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sheetName val="Occ Rooms"/>
      <sheetName val="Rooms Rev"/>
      <sheetName val="F&amp;B"/>
      <sheetName val="Mkt SPG"/>
      <sheetName val="TMFIR"/>
      <sheetName val="Owners Expense"/>
      <sheetName val="Miscellaneous"/>
      <sheetName val="HotComps2000"/>
      <sheetName val="Capital Input"/>
      <sheetName val="#REF"/>
      <sheetName val="HOTComp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adhu Villa"/>
    </sheetNames>
    <definedNames>
      <definedName name="Data.Top.Left"/>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ment Cost "/>
      <sheetName val="Mortgage Amortization "/>
      <sheetName val="Asset depreciation"/>
      <sheetName val="5 year Proforma "/>
      <sheetName val="Variable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
      <sheetName val="Oasso"/>
      <sheetName val="Wd"/>
      <sheetName val="Ndcpl"/>
      <sheetName val="Oepl"/>
      <sheetName val="Rsedpl(119)"/>
      <sheetName val="Rsedpl(120)"/>
      <sheetName val="MJ47,48"/>
      <sheetName val="Gupta"/>
      <sheetName val="Ocpl-53"/>
      <sheetName val="Opd"/>
      <sheetName val="Curvature"/>
      <sheetName val="Figures in"/>
      <sheetName val="project ratio"/>
      <sheetName val="Summary"/>
      <sheetName val="ProfRatios"/>
      <sheetName val="CoP  &amp; MoF"/>
      <sheetName val="BalanceSheet"/>
      <sheetName val="Profitability"/>
      <sheetName val="ProjCashFlow"/>
      <sheetName val="Mul-Int"/>
      <sheetName val="int-mulcal"/>
      <sheetName val="Fan-Int"/>
      <sheetName val="Completed"/>
      <sheetName val="OngoingSpas&amp;sea"/>
      <sheetName val="SpasWork"/>
      <sheetName val="Ongoing-mul"/>
      <sheetName val="SpasCost"/>
      <sheetName val="Mul-Work"/>
      <sheetName val="SpasSale"/>
      <sheetName val="MulStatSale"/>
      <sheetName val="FanCost"/>
      <sheetName val="FanSale"/>
      <sheetName val="FanSaleII"/>
      <sheetName val="FanSaleI"/>
      <sheetName val="FanWorkII"/>
      <sheetName val="FanWorkI"/>
      <sheetName val="FAN stat."/>
      <sheetName val="Fantacy PRC"/>
      <sheetName val="PMD"/>
      <sheetName val="CMD"/>
      <sheetName val="Cash Flow - OMPL"/>
      <sheetName val="OMPL"/>
      <sheetName val="Ob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2)"/>
      <sheetName val="RA"/>
      <sheetName val="Formulas"/>
      <sheetName val="Portfolio Summary"/>
      <sheetName val="GBW"/>
      <sheetName val="Set"/>
      <sheetName val="03 (2)"/>
      <sheetName val="Builtup Area"/>
      <sheetName val="Project Budget Worksheet"/>
      <sheetName val="Meas.-Hotel Part"/>
      <sheetName val="Current Bill MB ref"/>
      <sheetName val="PLAN_FEB97"/>
      <sheetName val="OpRes"/>
      <sheetName val="master"/>
      <sheetName val="Income Statements"/>
      <sheetName val="Sheet3 _2_"/>
      <sheetName val="#REF"/>
      <sheetName val="Sheet1"/>
      <sheetName val="IO LIST"/>
      <sheetName val="Fill this out first..."/>
      <sheetName val="ABP inputs"/>
      <sheetName val="Synergy Sales Budget"/>
      <sheetName val="DEPRE"/>
      <sheetName val="BBEuros"/>
      <sheetName val="QoQ Forecast"/>
      <sheetName val="InvoiceList"/>
      <sheetName val="Income &amp; Occupancy Customer"/>
      <sheetName val="RCC,Ret. Wall"/>
      <sheetName val="analysis"/>
      <sheetName val="Calculation (2)"/>
      <sheetName val="JCF"/>
      <sheetName val="Multiple output"/>
      <sheetName val="sheet6"/>
      <sheetName val="유통망계획"/>
      <sheetName val="Headings"/>
      <sheetName val="BOQ T4B"/>
      <sheetName val="Summary"/>
      <sheetName val="노무비"/>
      <sheetName val="F1a-Pile"/>
      <sheetName val="CV"/>
      <sheetName val="ES(Kor)"/>
      <sheetName val="INDIGINEOUS ITEMS "/>
      <sheetName val="fco"/>
      <sheetName val="Material "/>
      <sheetName val="Labour &amp; Plant"/>
      <sheetName val="Lead"/>
      <sheetName val="Main-Material"/>
      <sheetName val="Approved MTD Proj #'s"/>
      <sheetName val="Design"/>
      <sheetName val="BOQ"/>
      <sheetName val=" B3"/>
      <sheetName val=" B1"/>
      <sheetName val="beam-reinft-IIInd floor"/>
      <sheetName val="Load Details-220kV"/>
      <sheetName val="Aladdin Macro1"/>
      <sheetName val="BalSht"/>
      <sheetName val="Acc_10.5"/>
      <sheetName val="Global Assm."/>
      <sheetName val="MN T.B."/>
      <sheetName val="CFForecast detail"/>
      <sheetName val="Site Dev BOQ"/>
      <sheetName val="Break up Sheet"/>
      <sheetName val="TIll_Q_sal"/>
      <sheetName val="tiller"/>
      <sheetName val="Block A - BOQ"/>
      <sheetName val="Vind-BtB"/>
      <sheetName val="CABLE DATA"/>
      <sheetName val="strand"/>
      <sheetName val="Sheet3_(2)"/>
      <sheetName val="ABP_inputs"/>
      <sheetName val="Synergy_Sales_Budget"/>
      <sheetName val="Project_Budget_Worksheet"/>
      <sheetName val="QoQ_Forecast"/>
      <sheetName val="Income_Statements"/>
      <sheetName val="Sheet3__2_"/>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download"/>
      <sheetName val="170810-lease tax"/>
      <sheetName val="Rollup Summary"/>
      <sheetName val="Sheet2"/>
      <sheetName val="Depreciation"/>
      <sheetName val="CapitalOutlay"/>
      <sheetName val="Assum"/>
      <sheetName val=" Acc. Sched."/>
      <sheetName val="1st flr"/>
      <sheetName val="Civil Boq"/>
      <sheetName val="Cost_any"/>
      <sheetName val="compu"/>
      <sheetName val="Fin Sum"/>
      <sheetName val="Sensitivity"/>
      <sheetName val="WIng F(Typical)"/>
      <sheetName val="Input"/>
      <sheetName val="Summ"/>
      <sheetName val="Fossil_DCF"/>
      <sheetName val="SOPMA DD"/>
      <sheetName val="Beam at Ground flr lvl(Steel)"/>
      <sheetName val="INDEX"/>
      <sheetName val="AREAS"/>
      <sheetName val="sumary"/>
      <sheetName val="1st -vpd"/>
      <sheetName val="Inputs"/>
      <sheetName val="Legal Risk Analysis"/>
      <sheetName val="Data"/>
      <sheetName val="Variables_x"/>
      <sheetName val="Variables"/>
      <sheetName val="Architectural Summary"/>
      <sheetName val="TB_FOR_MIS"/>
      <sheetName val="Area"/>
      <sheetName val="TB FOR MIS"/>
      <sheetName val="INPUT SHEET"/>
      <sheetName val="Hot"/>
      <sheetName val="Assumptions"/>
      <sheetName val="Mico"/>
      <sheetName val="EBITDA"/>
      <sheetName val="IMPORT T12"/>
      <sheetName val="van khuon"/>
      <sheetName val="Names"/>
      <sheetName val="Introduction"/>
      <sheetName val="IDC macro"/>
      <sheetName val="SALE"/>
      <sheetName val="March Analysts"/>
      <sheetName val="SCH-E-1"/>
      <sheetName val="BIPR"/>
      <sheetName val="BPCA"/>
      <sheetName val="BBRS"/>
      <sheetName val="KPM DT"/>
      <sheetName val="F"/>
      <sheetName val="EXHIBIT&quot; T&quot;"/>
      <sheetName val="Turnover"/>
      <sheetName val="Non-Factory"/>
      <sheetName val="Publicbuilding"/>
      <sheetName val="extra work elec bill "/>
      <sheetName val="RCC Rates"/>
      <sheetName val="conc-foot-gradeslab"/>
      <sheetName val="Material List "/>
      <sheetName val="Master list"/>
      <sheetName val="Labour List"/>
      <sheetName val="Material List"/>
      <sheetName val="Labor abs-NMR"/>
      <sheetName val="PLGroupings"/>
      <sheetName val="Results"/>
      <sheetName val="Rates"/>
      <sheetName val="SCHEDULE"/>
      <sheetName val="Database"/>
      <sheetName val="schedule nos"/>
      <sheetName val="WT-LIST"/>
      <sheetName val="Material"/>
      <sheetName val="NEW-IDs Fun &amp; Group"/>
      <sheetName val="XZLC003_PART1"/>
      <sheetName val="q-details"/>
      <sheetName val="final abstract"/>
      <sheetName val="Rate analysis"/>
      <sheetName val="02"/>
      <sheetName val="03"/>
      <sheetName val="04"/>
      <sheetName val="01"/>
      <sheetName val="sept-plan"/>
      <sheetName val="Occ"/>
      <sheetName val="Demand"/>
      <sheetName val="Ref"/>
      <sheetName val="Main Sheet (MTD)"/>
      <sheetName val="Consl Daily Report"/>
      <sheetName val="Preside"/>
      <sheetName val="balance sheet"/>
      <sheetName val="classes"/>
      <sheetName val="IT Block"/>
      <sheetName val="Location CODE"/>
      <sheetName val="Location TYPE"/>
      <sheetName val="sub class"/>
      <sheetName val=" sub Loc "/>
      <sheetName val="Company"/>
      <sheetName val="LBO"/>
      <sheetName val="EDS  Bestshore Migration"/>
      <sheetName val="NewCo"/>
      <sheetName val="Summary Excise"/>
      <sheetName val="Grouping Master"/>
      <sheetName val="LISTS"/>
      <sheetName val="02022005"/>
      <sheetName val="16022005"/>
      <sheetName val="05012005"/>
      <sheetName val="19012005"/>
      <sheetName val="02032005"/>
      <sheetName val="16032005"/>
      <sheetName val="30032005"/>
      <sheetName val="van_khuon"/>
      <sheetName val="IDC_macro"/>
      <sheetName val="Portfolio_Summary"/>
      <sheetName val="Current_Bill_MB_ref"/>
      <sheetName val="Meas_-Hotel_Part"/>
      <sheetName val="Fin_Sum"/>
      <sheetName val="BS"/>
      <sheetName val="Other BS Sch 5-9"/>
      <sheetName val="Excess Calc"/>
      <sheetName val="RES-PLANNING"/>
      <sheetName val="10. &amp; 11. Rate Code &amp; BQ"/>
      <sheetName val="Code"/>
      <sheetName val="new_data"/>
      <sheetName val="earnmodl"/>
      <sheetName val="Dom Cell (IS)"/>
      <sheetName val="RNT"/>
      <sheetName val="Combi"/>
      <sheetName val="FlashMgtMo"/>
      <sheetName val="FlashMgtYTD"/>
      <sheetName val="QoQ In Lakhs"/>
      <sheetName val="Main workings"/>
      <sheetName val="GENERAL2"/>
      <sheetName val="P &amp; L"/>
      <sheetName val="YTD"/>
      <sheetName val="Pay_Sep06"/>
      <sheetName val="Balance Sheet "/>
      <sheetName val="Master Price List"/>
      <sheetName val="reference"/>
      <sheetName val="vb 9&amp;10"/>
      <sheetName val="AOR"/>
      <sheetName val="Factor_Sheet"/>
      <sheetName val="MASTER_RATE ANALYSIS"/>
      <sheetName val="Valuation - block 2"/>
      <sheetName val="International"/>
      <sheetName val="Internet"/>
      <sheetName val="Base Assumptions"/>
      <sheetName val="FITZ MORT 94"/>
      <sheetName val="Goldberg Portfolio Combined"/>
      <sheetName val="Intaccrual"/>
      <sheetName val="SBU"/>
      <sheetName val="GenAssump"/>
      <sheetName val="TB"/>
      <sheetName val="A-Mum"/>
      <sheetName val="ras"/>
      <sheetName val="BKCSTOCKVAL"/>
      <sheetName val="MAHSTOCKVAL"/>
      <sheetName val="Portfolio_Summary1"/>
      <sheetName val="Current_Bill_MB_ref1"/>
      <sheetName val="Meas_-Hotel_Part1"/>
      <sheetName val="Quotation"/>
      <sheetName val="RCC_Ret_ Wall"/>
      <sheetName val="IMPORT_T12"/>
      <sheetName val="KPM_DT"/>
      <sheetName val="Task"/>
      <sheetName val="M-2 Adjusted"/>
      <sheetName val="OpTrack"/>
      <sheetName val="DET0900"/>
      <sheetName val="CashFlow"/>
      <sheetName val="Theatre mgmt cont"/>
      <sheetName val="Training Deposits coding"/>
      <sheetName val="CARO"/>
      <sheetName val="Params"/>
      <sheetName val=""/>
      <sheetName val="Sheet4"/>
      <sheetName val="CrRajWMM"/>
      <sheetName val="소상 &quot;1&quot;"/>
      <sheetName val="Cost summary"/>
      <sheetName val="Open Items-311208"/>
      <sheetName val="FORM7"/>
      <sheetName val="目录"/>
      <sheetName val="PRECAST lightconc-II"/>
      <sheetName val="Debtors analysis"/>
      <sheetName val="MIS - kINR"/>
      <sheetName val="pile Fabrication"/>
      <sheetName val="Improvements"/>
      <sheetName val="SEW4"/>
      <sheetName val="Tender Summary"/>
      <sheetName val="Bill 1-BOQ-Civil Works"/>
      <sheetName val="UNP-NCW "/>
      <sheetName val="A1-Continuous"/>
      <sheetName val="4.4 External Plaster"/>
      <sheetName val="MFG"/>
      <sheetName val="9. Package split - Cost "/>
      <sheetName val="horizontal"/>
      <sheetName val="RA-markate"/>
      <sheetName val="Leasing Commision"/>
      <sheetName val="Checks"/>
      <sheetName val="Cash Flow Working"/>
      <sheetName val="15-21"/>
      <sheetName val="Commercial Research"/>
      <sheetName val="269T(final)"/>
      <sheetName val="Operating Statistics"/>
      <sheetName val="Trial Balance"/>
      <sheetName val="Contribution"/>
      <sheetName val="Rx"/>
      <sheetName val="Menu"/>
      <sheetName val="Licences"/>
      <sheetName val="FA Schedule Dec 07"/>
      <sheetName val="P.R. TAXES"/>
      <sheetName val="BILLING SUM"/>
      <sheetName val="Service Invoice"/>
      <sheetName val="SODA02"/>
      <sheetName val="Cover"/>
      <sheetName val="Retail Mall"/>
      <sheetName val="Sheet3"/>
      <sheetName val="MIS AC wise"/>
      <sheetName val="apr-aug"/>
      <sheetName val="Rev Opt - Rollup"/>
      <sheetName val="S &amp; A"/>
      <sheetName val=" "/>
      <sheetName val="Timesheet"/>
      <sheetName val="Loads"/>
      <sheetName val="p&amp;m"/>
      <sheetName val="Rollup"/>
      <sheetName val="Macro1"/>
      <sheetName val="AOP13"/>
      <sheetName val="CAP"/>
      <sheetName val="ANN.K"/>
      <sheetName val="notes"/>
      <sheetName val="FA(Apr 07)"/>
      <sheetName val="Reco O.S"/>
      <sheetName val="Accounts"/>
      <sheetName val="BOM"/>
      <sheetName val="Sheet3_(2)5"/>
      <sheetName val="ABP_inputs5"/>
      <sheetName val="Synergy_Sales_Budget5"/>
      <sheetName val="Project_Budget_Worksheet5"/>
      <sheetName val="QoQ_Forecast5"/>
      <sheetName val="Income_Statements5"/>
      <sheetName val="Sheet3__2_5"/>
      <sheetName val="Income_&amp;_Occupancy_Customer5"/>
      <sheetName val="Calculation_(2)5"/>
      <sheetName val="Multiple_output5"/>
      <sheetName val="Builtup_Area5"/>
      <sheetName val="RCC,Ret__Wall5"/>
      <sheetName val="BOQ_T4B5"/>
      <sheetName val="INDIGINEOUS_ITEMS_5"/>
      <sheetName val="Material_5"/>
      <sheetName val="Labour_&amp;_Plant5"/>
      <sheetName val="_B35"/>
      <sheetName val="_B15"/>
      <sheetName val="beam-reinft-IIInd_floor5"/>
      <sheetName val="Approved_MTD_Proj_#'s5"/>
      <sheetName val="03_(2)"/>
      <sheetName val="WIng_F(Typical)"/>
      <sheetName val="Legal_Risk_Analysis"/>
      <sheetName val="CFForecast_detail5"/>
      <sheetName val="Site_Dev_BOQ5"/>
      <sheetName val="Global_Assm_5"/>
      <sheetName val="SOPMA_DD"/>
      <sheetName val="Break_up_Sheet5"/>
      <sheetName val="MN_T_B_5"/>
      <sheetName val="Aladdin_Macro15"/>
      <sheetName val="Acc_10_55"/>
      <sheetName val="Architectural_Summary"/>
      <sheetName val="TB_FOR_MIS1"/>
      <sheetName val="INPUT_SHEET"/>
      <sheetName val="Load_Details-220kV5"/>
      <sheetName val="Block_A_-_BOQ5"/>
      <sheetName val="March_Analysts"/>
      <sheetName val="Rollup_Summary"/>
      <sheetName val="170810-lease_tax"/>
      <sheetName val="CABLE_DATA"/>
      <sheetName val="1st_flr"/>
      <sheetName val="Civil_Boq"/>
      <sheetName val="EXHIBIT&quot;_T&quot;"/>
      <sheetName val="IO_LIST"/>
      <sheetName val="Master_list"/>
      <sheetName val="Labour_List"/>
      <sheetName val="Material_List"/>
      <sheetName val="Labor_abs-NMR"/>
      <sheetName val="Beam_at_Ground_flr_lvl(Steel)"/>
      <sheetName val="1st_-vpd"/>
      <sheetName val="Material_List_"/>
      <sheetName val="schedule_nos"/>
      <sheetName val="Debtors_analysis"/>
      <sheetName val="Graph (LGEN)"/>
      <sheetName val="out_prog"/>
      <sheetName val="선적schedule (2)"/>
      <sheetName val="steam outlet"/>
      <sheetName val="BOQ Distribution"/>
      <sheetName val="wordsdata"/>
      <sheetName val="GM &amp; TA"/>
      <sheetName val="?????"/>
      <sheetName val="Budget Summary"/>
      <sheetName val="PERHW"/>
      <sheetName val="Standalone"/>
      <sheetName val="RATE LIST (2)"/>
      <sheetName val="EXPENSES"/>
      <sheetName val="97-98"/>
      <sheetName val="LBO Financials"/>
      <sheetName val="Control Sheet"/>
      <sheetName val="Main_Sheet_(MTD)"/>
      <sheetName val="Consl_Daily_Report"/>
      <sheetName val="balance_sheet"/>
      <sheetName val="MIS_-_kINR"/>
      <sheetName val="final_abstract"/>
      <sheetName val="Rate_analysis"/>
      <sheetName val="Recon"/>
      <sheetName val="Loss 3004"/>
      <sheetName val="Reconciliation of GL &amp; FAR"/>
      <sheetName val="FA"/>
      <sheetName val="ITEM  STUDY (2)"/>
      <sheetName val="EVA1"/>
      <sheetName val="Felix Street Summary"/>
      <sheetName val="Newspapers"/>
      <sheetName val="AccDil"/>
      <sheetName val="Scope"/>
      <sheetName val="Multipliers &amp; KRA"/>
      <sheetName val="ASSETS P&amp;M"/>
      <sheetName val="Assets Land &amp; Mise FA"/>
      <sheetName val="Micro"/>
      <sheetName val="Macro"/>
      <sheetName val="Scaff-Rose"/>
      <sheetName val="Phasing"/>
      <sheetName val="Notes-pivot1 "/>
      <sheetName val="CASHFLOWS"/>
      <sheetName val="drop-dwn list"/>
      <sheetName val="tngst1"/>
      <sheetName val="Boiler&amp;TG"/>
      <sheetName val="Estimate"/>
      <sheetName val="12-ACTPL"/>
      <sheetName val="Control"/>
      <sheetName val="exp"/>
      <sheetName val="ES"/>
      <sheetName val="Night Shift"/>
      <sheetName val="USB 1"/>
      <sheetName val="Timeline"/>
      <sheetName val="Assump"/>
      <sheetName val="Related party - P&amp;L"/>
      <sheetName val="Overall Summary"/>
      <sheetName val="HBI NCD"/>
      <sheetName val="CUSTOM Jun99"/>
      <sheetName val="A.O.R."/>
      <sheetName val="BQ"/>
      <sheetName val="Base"/>
      <sheetName val="crs"/>
      <sheetName val="PIMS"/>
      <sheetName val="SCH 10"/>
      <sheetName val="SAP EMP"/>
      <sheetName val="schedules"/>
      <sheetName val="Summary_Local"/>
      <sheetName val="Settings"/>
      <sheetName val="HELP"/>
      <sheetName val="BS-2005"/>
      <sheetName val="MAIN_MENU"/>
      <sheetName val="exec summ"/>
      <sheetName val="Ins Erection"/>
      <sheetName val="TH"/>
      <sheetName val="details"/>
      <sheetName val="TDS Certificate-Format"/>
      <sheetName val="FY2001-02"/>
      <sheetName val="Hardware"/>
      <sheetName val="Power &amp; Fuel (S)"/>
      <sheetName val="concrete"/>
      <sheetName val="CSCCincSKR"/>
      <sheetName val="Assumption"/>
      <sheetName val="Currency"/>
      <sheetName val="IO"/>
      <sheetName val="Kontensalden"/>
      <sheetName val="TMasterCurrency"/>
      <sheetName val="TMasterSeg"/>
      <sheetName val="cl 14 Annex 7 "/>
      <sheetName val="Encl 7A"/>
      <sheetName val="Basement Budget"/>
      <sheetName val="labour"/>
      <sheetName val="XLR_NoRangeSheet"/>
      <sheetName val="HRD1"/>
      <sheetName val="Taluka wise dealer (2)"/>
      <sheetName val="FCIIHyperion"/>
      <sheetName val="final 061106"/>
      <sheetName val="SAB P&amp;L"/>
      <sheetName val="cash flow"/>
      <sheetName val="Gen_Ass"/>
      <sheetName val="Op_Ass"/>
      <sheetName val="Staff Costs"/>
      <sheetName val="General_Assumptions"/>
      <sheetName val="Misc. Master"/>
      <sheetName val="Tyre1"/>
      <sheetName val="Auto"/>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Expansion"/>
      <sheetName val="Customize Your Invoice"/>
      <sheetName val="Sale Charts"/>
      <sheetName val="EXIS-COMBINED"/>
      <sheetName val="Capital Structure"/>
      <sheetName val="GROUPING"/>
      <sheetName val="Debt"/>
      <sheetName val="SALES"/>
      <sheetName val="Basework"/>
      <sheetName val="Monthly Inputs"/>
      <sheetName val="2000-1 Monthly Cashflows"/>
      <sheetName val="2002-2 Monthly Cashflows"/>
      <sheetName val="A-1"/>
      <sheetName val="0. Data Validation List"/>
      <sheetName val="Crest"/>
      <sheetName val="Pinnacle"/>
      <sheetName val="Zenith"/>
      <sheetName val="stacking sheet"/>
      <sheetName val="Portfolio_Summary2"/>
      <sheetName val="Current_Bill_MB_ref2"/>
      <sheetName val="Meas_-Hotel_Part2"/>
      <sheetName val="Fill_this_out_first___"/>
      <sheetName val="extra_work_elec_bill_"/>
      <sheetName val="_Acc__Sched_"/>
      <sheetName val="10__&amp;_11__Rate_Code_&amp;_BQ"/>
      <sheetName val="NEW-IDs_Fun_&amp;_Group"/>
      <sheetName val="TBAL9697 -group wise  sdpl"/>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wdr bldg"/>
      <sheetName val="Formated Trial Balance"/>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SAP downloaded schedule"/>
      <sheetName val="Transaction"/>
      <sheetName val="oresreqsum"/>
      <sheetName val="Elec Summ"/>
      <sheetName val="ELEC BOQ"/>
      <sheetName val="TRACK BUSWAY"/>
      <sheetName val="BBT"/>
      <sheetName val="LIGHTING"/>
      <sheetName val="LMS"/>
      <sheetName val="4 Annex 1 Basic rate"/>
      <sheetName val="dlvoid"/>
      <sheetName val="Fin. Assumpt. - Sensitivities"/>
      <sheetName val="Fin"/>
      <sheetName val="Intro"/>
      <sheetName val="Approval"/>
      <sheetName val="Other notes"/>
      <sheetName val="OHT_Abs"/>
      <sheetName val="1"/>
      <sheetName val="Linked Lead"/>
      <sheetName val="hist&amp;proj"/>
      <sheetName val="L"/>
      <sheetName val="STAFFSCHED "/>
      <sheetName val="Basic Rate"/>
      <sheetName val=" COP"/>
      <sheetName val="Earnings"/>
      <sheetName val="Sources"/>
      <sheetName val="Schedule v1"/>
      <sheetName val="MultipleSecurities"/>
      <sheetName val="I"/>
      <sheetName val="CPR"/>
      <sheetName val="MARCH"/>
      <sheetName val="SEP "/>
      <sheetName val="SP Break Up"/>
      <sheetName val="Mthly CFS (Kha)"/>
      <sheetName val="Temp"/>
      <sheetName val="Inv_Data"/>
      <sheetName val="Lease Expiry"/>
      <sheetName val="HOUSE RENT DEPO."/>
      <sheetName val="Parameter"/>
      <sheetName val="WC analytics (+data pages)"/>
      <sheetName val="EAST"/>
      <sheetName val="YOEMAGUM"/>
      <sheetName val="Redelvery provision changed"/>
      <sheetName val="TASKRSRC (2)"/>
      <sheetName val="TARGET"/>
      <sheetName val="BASELINE"/>
      <sheetName val="Collection"/>
      <sheetName val="BHANDUP"/>
      <sheetName val="Determination of Threshold"/>
      <sheetName val="Coalmine"/>
      <sheetName val="register"/>
      <sheetName val="Cash_Flow_Working"/>
      <sheetName val="ANN_K"/>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Audit"/>
      <sheetName val="PROV_CONSOLIDATED"/>
      <sheetName val="NGS Data Sheet"/>
      <sheetName val="SGS Data Sheet"/>
      <sheetName val="Tickmarks"/>
      <sheetName val="Check Register"/>
      <sheetName val="EBITDA Bridge"/>
      <sheetName val="Detailed"/>
      <sheetName val="2003 Budget-PL-case1"/>
      <sheetName val="STATSUM"/>
      <sheetName val="TB9899"/>
      <sheetName val="Lease-rents"/>
      <sheetName val="Key Assumption"/>
      <sheetName val="Master Information"/>
      <sheetName val="Cases"/>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Account title"/>
      <sheetName val="Titel"/>
      <sheetName val="Bgt_Lst"/>
      <sheetName val="Cnt_Lst"/>
      <sheetName val="Power_&amp;_Fuel_(S)"/>
      <sheetName val="Budget_Summary"/>
      <sheetName val="labour rates"/>
      <sheetName val="old_serial no."/>
      <sheetName val="tot_ass_9697"/>
      <sheetName val="Budget_CF - Overall"/>
      <sheetName val="공사비 내역 (가)"/>
      <sheetName val="4K - (6a) Non Manual Breakdown"/>
      <sheetName val="3. Elemental Summary"/>
      <sheetName val="Financials"/>
      <sheetName val="p1-costg"/>
      <sheetName val="costing"/>
      <sheetName val="August TB"/>
      <sheetName val="Trial Balance_Format"/>
      <sheetName val="Jan"/>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Main"/>
      <sheetName val="MIS"/>
      <sheetName val="ADV-TK-HORT"/>
      <sheetName val="PARAMETERS"/>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ow r="65">
          <cell r="A65" t="str">
            <v>(II)</v>
          </cell>
        </row>
      </sheetData>
      <sheetData sheetId="298">
        <row r="65">
          <cell r="A65" t="str">
            <v>(II)</v>
          </cell>
        </row>
      </sheetData>
      <sheetData sheetId="299">
        <row r="65">
          <cell r="A65" t="str">
            <v>(II)</v>
          </cell>
        </row>
      </sheetData>
      <sheetData sheetId="300" refreshError="1"/>
      <sheetData sheetId="301" refreshError="1"/>
      <sheetData sheetId="302" refreshError="1"/>
      <sheetData sheetId="303"/>
      <sheetData sheetId="304">
        <row r="65">
          <cell r="A65" t="str">
            <v>(II)</v>
          </cell>
        </row>
      </sheetData>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ow r="65">
          <cell r="A65" t="str">
            <v>(II)</v>
          </cell>
        </row>
      </sheetData>
      <sheetData sheetId="368">
        <row r="65">
          <cell r="A65" t="str">
            <v>(II)</v>
          </cell>
        </row>
      </sheetData>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65">
          <cell r="A65" t="str">
            <v>(II)</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ow r="65">
          <cell r="A65" t="str">
            <v>(II)</v>
          </cell>
        </row>
      </sheetData>
      <sheetData sheetId="450">
        <row r="65">
          <cell r="A65" t="str">
            <v>(II)</v>
          </cell>
        </row>
      </sheetData>
      <sheetData sheetId="451">
        <row r="65">
          <cell r="A65" t="str">
            <v>(II)</v>
          </cell>
        </row>
      </sheetData>
      <sheetData sheetId="452">
        <row r="65">
          <cell r="A65" t="str">
            <v>(II)</v>
          </cell>
        </row>
      </sheetData>
      <sheetData sheetId="453">
        <row r="65">
          <cell r="A65" t="str">
            <v>(II)</v>
          </cell>
        </row>
      </sheetData>
      <sheetData sheetId="454">
        <row r="65">
          <cell r="A65" t="str">
            <v>(II)</v>
          </cell>
        </row>
      </sheetData>
      <sheetData sheetId="455">
        <row r="65">
          <cell r="A65" t="str">
            <v>(II)</v>
          </cell>
        </row>
      </sheetData>
      <sheetData sheetId="456">
        <row r="65">
          <cell r="A65" t="str">
            <v>(II)</v>
          </cell>
        </row>
      </sheetData>
      <sheetData sheetId="457">
        <row r="65">
          <cell r="A65" t="str">
            <v>(II)</v>
          </cell>
        </row>
      </sheetData>
      <sheetData sheetId="458">
        <row r="65">
          <cell r="A65" t="str">
            <v>(II)</v>
          </cell>
        </row>
      </sheetData>
      <sheetData sheetId="459">
        <row r="65">
          <cell r="A65" t="str">
            <v>(II)</v>
          </cell>
        </row>
      </sheetData>
      <sheetData sheetId="460">
        <row r="65">
          <cell r="A65" t="str">
            <v>(II)</v>
          </cell>
        </row>
      </sheetData>
      <sheetData sheetId="461">
        <row r="65">
          <cell r="A65" t="str">
            <v>(II)</v>
          </cell>
        </row>
      </sheetData>
      <sheetData sheetId="462">
        <row r="65">
          <cell r="A65" t="str">
            <v>(II)</v>
          </cell>
        </row>
      </sheetData>
      <sheetData sheetId="463">
        <row r="65">
          <cell r="A65" t="str">
            <v>(II)</v>
          </cell>
        </row>
      </sheetData>
      <sheetData sheetId="464">
        <row r="65">
          <cell r="A65" t="str">
            <v>(II)</v>
          </cell>
        </row>
      </sheetData>
      <sheetData sheetId="465">
        <row r="65">
          <cell r="A65" t="str">
            <v>(II)</v>
          </cell>
        </row>
      </sheetData>
      <sheetData sheetId="466">
        <row r="65">
          <cell r="A65" t="str">
            <v>(II)</v>
          </cell>
        </row>
      </sheetData>
      <sheetData sheetId="467">
        <row r="65">
          <cell r="A65" t="str">
            <v>(II)</v>
          </cell>
        </row>
      </sheetData>
      <sheetData sheetId="468">
        <row r="65">
          <cell r="A65" t="str">
            <v>(II)</v>
          </cell>
        </row>
      </sheetData>
      <sheetData sheetId="469">
        <row r="65">
          <cell r="A65" t="str">
            <v>(II)</v>
          </cell>
        </row>
      </sheetData>
      <sheetData sheetId="470">
        <row r="65">
          <cell r="A65" t="str">
            <v>(II)</v>
          </cell>
        </row>
      </sheetData>
      <sheetData sheetId="471">
        <row r="65">
          <cell r="A65" t="str">
            <v>(II)</v>
          </cell>
        </row>
      </sheetData>
      <sheetData sheetId="472">
        <row r="65">
          <cell r="A65" t="str">
            <v>(II)</v>
          </cell>
        </row>
      </sheetData>
      <sheetData sheetId="473">
        <row r="65">
          <cell r="A65" t="str">
            <v>(II)</v>
          </cell>
        </row>
      </sheetData>
      <sheetData sheetId="474">
        <row r="65">
          <cell r="A65" t="str">
            <v>(II)</v>
          </cell>
        </row>
      </sheetData>
      <sheetData sheetId="475">
        <row r="65">
          <cell r="A65" t="str">
            <v>(II)</v>
          </cell>
        </row>
      </sheetData>
      <sheetData sheetId="476">
        <row r="65">
          <cell r="A65" t="str">
            <v>(II)</v>
          </cell>
        </row>
      </sheetData>
      <sheetData sheetId="477">
        <row r="65">
          <cell r="A65" t="str">
            <v>(II)</v>
          </cell>
        </row>
      </sheetData>
      <sheetData sheetId="478">
        <row r="65">
          <cell r="A65" t="str">
            <v>(II)</v>
          </cell>
        </row>
      </sheetData>
      <sheetData sheetId="479">
        <row r="65">
          <cell r="A65" t="str">
            <v>(II)</v>
          </cell>
        </row>
      </sheetData>
      <sheetData sheetId="480">
        <row r="65">
          <cell r="A65" t="str">
            <v>(II)</v>
          </cell>
        </row>
      </sheetData>
      <sheetData sheetId="481">
        <row r="65">
          <cell r="A65" t="str">
            <v>(II)</v>
          </cell>
        </row>
      </sheetData>
      <sheetData sheetId="482">
        <row r="65">
          <cell r="A65" t="str">
            <v>(II)</v>
          </cell>
        </row>
      </sheetData>
      <sheetData sheetId="483">
        <row r="65">
          <cell r="A65" t="str">
            <v>(II)</v>
          </cell>
        </row>
      </sheetData>
      <sheetData sheetId="484">
        <row r="65">
          <cell r="A65" t="str">
            <v>(II)</v>
          </cell>
        </row>
      </sheetData>
      <sheetData sheetId="485">
        <row r="65">
          <cell r="A65" t="str">
            <v>(II)</v>
          </cell>
        </row>
      </sheetData>
      <sheetData sheetId="486">
        <row r="65">
          <cell r="A65" t="str">
            <v>(II)</v>
          </cell>
        </row>
      </sheetData>
      <sheetData sheetId="487">
        <row r="65">
          <cell r="A65" t="str">
            <v>(II)</v>
          </cell>
        </row>
      </sheetData>
      <sheetData sheetId="488">
        <row r="65">
          <cell r="A65" t="str">
            <v>(II)</v>
          </cell>
        </row>
      </sheetData>
      <sheetData sheetId="489">
        <row r="65">
          <cell r="A65" t="str">
            <v>(II)</v>
          </cell>
        </row>
      </sheetData>
      <sheetData sheetId="490">
        <row r="65">
          <cell r="A65" t="str">
            <v>(II)</v>
          </cell>
        </row>
      </sheetData>
      <sheetData sheetId="491">
        <row r="65">
          <cell r="A65" t="str">
            <v>(II)</v>
          </cell>
        </row>
      </sheetData>
      <sheetData sheetId="492">
        <row r="65">
          <cell r="A65" t="str">
            <v>(II)</v>
          </cell>
        </row>
      </sheetData>
      <sheetData sheetId="493">
        <row r="65">
          <cell r="A65" t="str">
            <v>(II)</v>
          </cell>
        </row>
      </sheetData>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ow r="65">
          <cell r="A65" t="str">
            <v>(II)</v>
          </cell>
        </row>
      </sheetData>
      <sheetData sheetId="514">
        <row r="65">
          <cell r="A65" t="str">
            <v>(II)</v>
          </cell>
        </row>
      </sheetData>
      <sheetData sheetId="515">
        <row r="65">
          <cell r="A65" t="str">
            <v>(II)</v>
          </cell>
        </row>
      </sheetData>
      <sheetData sheetId="516">
        <row r="65">
          <cell r="A65" t="str">
            <v>(II)</v>
          </cell>
        </row>
      </sheetData>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refreshError="1"/>
      <sheetData sheetId="612" refreshError="1"/>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row r="65">
          <cell r="A65" t="str">
            <v>(II)</v>
          </cell>
        </row>
      </sheetData>
      <sheetData sheetId="646"/>
      <sheetData sheetId="647">
        <row r="65">
          <cell r="A65" t="str">
            <v>(II)</v>
          </cell>
        </row>
      </sheetData>
      <sheetData sheetId="648"/>
      <sheetData sheetId="649">
        <row r="65">
          <cell r="A65" t="str">
            <v>(II)</v>
          </cell>
        </row>
      </sheetData>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ow r="65">
          <cell r="A65" t="str">
            <v>(II)</v>
          </cell>
        </row>
      </sheetData>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sheetData sheetId="767"/>
      <sheetData sheetId="768">
        <row r="65">
          <cell r="A65" t="str">
            <v>(II)</v>
          </cell>
        </row>
      </sheetData>
      <sheetData sheetId="769"/>
      <sheetData sheetId="770"/>
      <sheetData sheetId="771">
        <row r="65">
          <cell r="A65" t="str">
            <v>(II)</v>
          </cell>
        </row>
      </sheetData>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694DDE-C198-4FB1-80CE-6286A7BE674A}" name="Table1" displayName="Table1" ref="A1:H1130" totalsRowCount="1" headerRowDxfId="19" headerRowBorderDxfId="18" tableBorderDxfId="17" totalsRowBorderDxfId="16">
  <autoFilter ref="A1:H1129" xr:uid="{F72AA5B8-7AC1-455A-A49B-0E1227F92292}"/>
  <tableColumns count="8">
    <tableColumn id="1" xr3:uid="{11E5AF80-E0F7-4551-8122-E37C15C7EFCD}" name="Sr. No." dataDxfId="15" totalsRowDxfId="14"/>
    <tableColumn id="2" xr3:uid="{B57958A6-5FE2-4B72-BE24-B6070824F1D0}" name="Vendor Name" dataDxfId="13" totalsRowDxfId="12"/>
    <tableColumn id="3" xr3:uid="{67BE56C6-236B-4BCA-8A97-A18825203728}" name="Customer Name " dataDxfId="11" totalsRowDxfId="10"/>
    <tableColumn id="4" xr3:uid="{1C48B184-82F8-4D85-9BDD-3B681D256BC3}" name="Invoice Date" dataDxfId="9" totalsRowDxfId="8"/>
    <tableColumn id="5" xr3:uid="{8509E001-F73D-49C7-BB5F-9822795B107D}" name="Invoice Number" dataDxfId="7" totalsRowDxfId="6"/>
    <tableColumn id="6" xr3:uid="{DEB6A3AA-40B6-4F68-B6AF-EB067D4FB623}" name="Invoice Amt" totalsRowFunction="custom" dataDxfId="5" totalsRowDxfId="4" dataCellStyle="Comma">
      <totalsRowFormula>SUM(F2:F1129)</totalsRowFormula>
    </tableColumn>
    <tableColumn id="7" xr3:uid="{7C2230AB-19A5-4F7A-AABE-6B6A9A8D6BBA}" name="Project Name" dataDxfId="3" totalsRowDxfId="2"/>
    <tableColumn id="8" xr3:uid="{1FA95CB0-017C-42DE-9532-9E4AAE341194}" name="Description of Material"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4217-5D4D-4F97-999D-F4EA9F727BAF}">
  <sheetPr>
    <pageSetUpPr fitToPage="1"/>
  </sheetPr>
  <dimension ref="A1:K40"/>
  <sheetViews>
    <sheetView tabSelected="1" workbookViewId="0">
      <selection activeCell="D43" sqref="D43"/>
    </sheetView>
  </sheetViews>
  <sheetFormatPr defaultRowHeight="15" x14ac:dyDescent="0.25"/>
  <cols>
    <col min="1" max="1" width="62.140625" style="3" customWidth="1"/>
    <col min="2" max="2" width="13.7109375" customWidth="1"/>
    <col min="3" max="3" width="15.28515625" customWidth="1"/>
    <col min="4" max="4" width="14.7109375" customWidth="1"/>
    <col min="5" max="5" width="14.42578125" style="17" customWidth="1"/>
    <col min="6" max="7" width="13.140625" style="17" customWidth="1"/>
    <col min="8" max="9" width="12.7109375" style="17" bestFit="1" customWidth="1"/>
    <col min="10" max="10" width="42" bestFit="1" customWidth="1"/>
    <col min="11" max="11" width="8.7109375" customWidth="1"/>
    <col min="254" max="254" width="4" bestFit="1" customWidth="1"/>
    <col min="255" max="255" width="51.85546875" bestFit="1" customWidth="1"/>
    <col min="256" max="256" width="16.140625" bestFit="1" customWidth="1"/>
    <col min="257" max="257" width="11.42578125" bestFit="1" customWidth="1"/>
    <col min="258" max="258" width="16" bestFit="1" customWidth="1"/>
    <col min="510" max="510" width="4" bestFit="1" customWidth="1"/>
    <col min="511" max="511" width="51.85546875" bestFit="1" customWidth="1"/>
    <col min="512" max="512" width="16.140625" bestFit="1" customWidth="1"/>
    <col min="513" max="513" width="11.42578125" bestFit="1" customWidth="1"/>
    <col min="514" max="514" width="16" bestFit="1" customWidth="1"/>
    <col min="766" max="766" width="4" bestFit="1" customWidth="1"/>
    <col min="767" max="767" width="51.85546875" bestFit="1" customWidth="1"/>
    <col min="768" max="768" width="16.140625" bestFit="1" customWidth="1"/>
    <col min="769" max="769" width="11.42578125" bestFit="1" customWidth="1"/>
    <col min="770" max="770" width="16" bestFit="1" customWidth="1"/>
    <col min="1022" max="1022" width="4" bestFit="1" customWidth="1"/>
    <col min="1023" max="1023" width="51.85546875" bestFit="1" customWidth="1"/>
    <col min="1024" max="1024" width="16.140625" bestFit="1" customWidth="1"/>
    <col min="1025" max="1025" width="11.42578125" bestFit="1" customWidth="1"/>
    <col min="1026" max="1026" width="16" bestFit="1" customWidth="1"/>
    <col min="1278" max="1278" width="4" bestFit="1" customWidth="1"/>
    <col min="1279" max="1279" width="51.85546875" bestFit="1" customWidth="1"/>
    <col min="1280" max="1280" width="16.140625" bestFit="1" customWidth="1"/>
    <col min="1281" max="1281" width="11.42578125" bestFit="1" customWidth="1"/>
    <col min="1282" max="1282" width="16" bestFit="1" customWidth="1"/>
    <col min="1534" max="1534" width="4" bestFit="1" customWidth="1"/>
    <col min="1535" max="1535" width="51.85546875" bestFit="1" customWidth="1"/>
    <col min="1536" max="1536" width="16.140625" bestFit="1" customWidth="1"/>
    <col min="1537" max="1537" width="11.42578125" bestFit="1" customWidth="1"/>
    <col min="1538" max="1538" width="16" bestFit="1" customWidth="1"/>
    <col min="1790" max="1790" width="4" bestFit="1" customWidth="1"/>
    <col min="1791" max="1791" width="51.85546875" bestFit="1" customWidth="1"/>
    <col min="1792" max="1792" width="16.140625" bestFit="1" customWidth="1"/>
    <col min="1793" max="1793" width="11.42578125" bestFit="1" customWidth="1"/>
    <col min="1794" max="1794" width="16" bestFit="1" customWidth="1"/>
    <col min="2046" max="2046" width="4" bestFit="1" customWidth="1"/>
    <col min="2047" max="2047" width="51.85546875" bestFit="1" customWidth="1"/>
    <col min="2048" max="2048" width="16.140625" bestFit="1" customWidth="1"/>
    <col min="2049" max="2049" width="11.42578125" bestFit="1" customWidth="1"/>
    <col min="2050" max="2050" width="16" bestFit="1" customWidth="1"/>
    <col min="2302" max="2302" width="4" bestFit="1" customWidth="1"/>
    <col min="2303" max="2303" width="51.85546875" bestFit="1" customWidth="1"/>
    <col min="2304" max="2304" width="16.140625" bestFit="1" customWidth="1"/>
    <col min="2305" max="2305" width="11.42578125" bestFit="1" customWidth="1"/>
    <col min="2306" max="2306" width="16" bestFit="1" customWidth="1"/>
    <col min="2558" max="2558" width="4" bestFit="1" customWidth="1"/>
    <col min="2559" max="2559" width="51.85546875" bestFit="1" customWidth="1"/>
    <col min="2560" max="2560" width="16.140625" bestFit="1" customWidth="1"/>
    <col min="2561" max="2561" width="11.42578125" bestFit="1" customWidth="1"/>
    <col min="2562" max="2562" width="16" bestFit="1" customWidth="1"/>
    <col min="2814" max="2814" width="4" bestFit="1" customWidth="1"/>
    <col min="2815" max="2815" width="51.85546875" bestFit="1" customWidth="1"/>
    <col min="2816" max="2816" width="16.140625" bestFit="1" customWidth="1"/>
    <col min="2817" max="2817" width="11.42578125" bestFit="1" customWidth="1"/>
    <col min="2818" max="2818" width="16" bestFit="1" customWidth="1"/>
    <col min="3070" max="3070" width="4" bestFit="1" customWidth="1"/>
    <col min="3071" max="3071" width="51.85546875" bestFit="1" customWidth="1"/>
    <col min="3072" max="3072" width="16.140625" bestFit="1" customWidth="1"/>
    <col min="3073" max="3073" width="11.42578125" bestFit="1" customWidth="1"/>
    <col min="3074" max="3074" width="16" bestFit="1" customWidth="1"/>
    <col min="3326" max="3326" width="4" bestFit="1" customWidth="1"/>
    <col min="3327" max="3327" width="51.85546875" bestFit="1" customWidth="1"/>
    <col min="3328" max="3328" width="16.140625" bestFit="1" customWidth="1"/>
    <col min="3329" max="3329" width="11.42578125" bestFit="1" customWidth="1"/>
    <col min="3330" max="3330" width="16" bestFit="1" customWidth="1"/>
    <col min="3582" max="3582" width="4" bestFit="1" customWidth="1"/>
    <col min="3583" max="3583" width="51.85546875" bestFit="1" customWidth="1"/>
    <col min="3584" max="3584" width="16.140625" bestFit="1" customWidth="1"/>
    <col min="3585" max="3585" width="11.42578125" bestFit="1" customWidth="1"/>
    <col min="3586" max="3586" width="16" bestFit="1" customWidth="1"/>
    <col min="3838" max="3838" width="4" bestFit="1" customWidth="1"/>
    <col min="3839" max="3839" width="51.85546875" bestFit="1" customWidth="1"/>
    <col min="3840" max="3840" width="16.140625" bestFit="1" customWidth="1"/>
    <col min="3841" max="3841" width="11.42578125" bestFit="1" customWidth="1"/>
    <col min="3842" max="3842" width="16" bestFit="1" customWidth="1"/>
    <col min="4094" max="4094" width="4" bestFit="1" customWidth="1"/>
    <col min="4095" max="4095" width="51.85546875" bestFit="1" customWidth="1"/>
    <col min="4096" max="4096" width="16.140625" bestFit="1" customWidth="1"/>
    <col min="4097" max="4097" width="11.42578125" bestFit="1" customWidth="1"/>
    <col min="4098" max="4098" width="16" bestFit="1" customWidth="1"/>
    <col min="4350" max="4350" width="4" bestFit="1" customWidth="1"/>
    <col min="4351" max="4351" width="51.85546875" bestFit="1" customWidth="1"/>
    <col min="4352" max="4352" width="16.140625" bestFit="1" customWidth="1"/>
    <col min="4353" max="4353" width="11.42578125" bestFit="1" customWidth="1"/>
    <col min="4354" max="4354" width="16" bestFit="1" customWidth="1"/>
    <col min="4606" max="4606" width="4" bestFit="1" customWidth="1"/>
    <col min="4607" max="4607" width="51.85546875" bestFit="1" customWidth="1"/>
    <col min="4608" max="4608" width="16.140625" bestFit="1" customWidth="1"/>
    <col min="4609" max="4609" width="11.42578125" bestFit="1" customWidth="1"/>
    <col min="4610" max="4610" width="16" bestFit="1" customWidth="1"/>
    <col min="4862" max="4862" width="4" bestFit="1" customWidth="1"/>
    <col min="4863" max="4863" width="51.85546875" bestFit="1" customWidth="1"/>
    <col min="4864" max="4864" width="16.140625" bestFit="1" customWidth="1"/>
    <col min="4865" max="4865" width="11.42578125" bestFit="1" customWidth="1"/>
    <col min="4866" max="4866" width="16" bestFit="1" customWidth="1"/>
    <col min="5118" max="5118" width="4" bestFit="1" customWidth="1"/>
    <col min="5119" max="5119" width="51.85546875" bestFit="1" customWidth="1"/>
    <col min="5120" max="5120" width="16.140625" bestFit="1" customWidth="1"/>
    <col min="5121" max="5121" width="11.42578125" bestFit="1" customWidth="1"/>
    <col min="5122" max="5122" width="16" bestFit="1" customWidth="1"/>
    <col min="5374" max="5374" width="4" bestFit="1" customWidth="1"/>
    <col min="5375" max="5375" width="51.85546875" bestFit="1" customWidth="1"/>
    <col min="5376" max="5376" width="16.140625" bestFit="1" customWidth="1"/>
    <col min="5377" max="5377" width="11.42578125" bestFit="1" customWidth="1"/>
    <col min="5378" max="5378" width="16" bestFit="1" customWidth="1"/>
    <col min="5630" max="5630" width="4" bestFit="1" customWidth="1"/>
    <col min="5631" max="5631" width="51.85546875" bestFit="1" customWidth="1"/>
    <col min="5632" max="5632" width="16.140625" bestFit="1" customWidth="1"/>
    <col min="5633" max="5633" width="11.42578125" bestFit="1" customWidth="1"/>
    <col min="5634" max="5634" width="16" bestFit="1" customWidth="1"/>
    <col min="5886" max="5886" width="4" bestFit="1" customWidth="1"/>
    <col min="5887" max="5887" width="51.85546875" bestFit="1" customWidth="1"/>
    <col min="5888" max="5888" width="16.140625" bestFit="1" customWidth="1"/>
    <col min="5889" max="5889" width="11.42578125" bestFit="1" customWidth="1"/>
    <col min="5890" max="5890" width="16" bestFit="1" customWidth="1"/>
    <col min="6142" max="6142" width="4" bestFit="1" customWidth="1"/>
    <col min="6143" max="6143" width="51.85546875" bestFit="1" customWidth="1"/>
    <col min="6144" max="6144" width="16.140625" bestFit="1" customWidth="1"/>
    <col min="6145" max="6145" width="11.42578125" bestFit="1" customWidth="1"/>
    <col min="6146" max="6146" width="16" bestFit="1" customWidth="1"/>
    <col min="6398" max="6398" width="4" bestFit="1" customWidth="1"/>
    <col min="6399" max="6399" width="51.85546875" bestFit="1" customWidth="1"/>
    <col min="6400" max="6400" width="16.140625" bestFit="1" customWidth="1"/>
    <col min="6401" max="6401" width="11.42578125" bestFit="1" customWidth="1"/>
    <col min="6402" max="6402" width="16" bestFit="1" customWidth="1"/>
    <col min="6654" max="6654" width="4" bestFit="1" customWidth="1"/>
    <col min="6655" max="6655" width="51.85546875" bestFit="1" customWidth="1"/>
    <col min="6656" max="6656" width="16.140625" bestFit="1" customWidth="1"/>
    <col min="6657" max="6657" width="11.42578125" bestFit="1" customWidth="1"/>
    <col min="6658" max="6658" width="16" bestFit="1" customWidth="1"/>
    <col min="6910" max="6910" width="4" bestFit="1" customWidth="1"/>
    <col min="6911" max="6911" width="51.85546875" bestFit="1" customWidth="1"/>
    <col min="6912" max="6912" width="16.140625" bestFit="1" customWidth="1"/>
    <col min="6913" max="6913" width="11.42578125" bestFit="1" customWidth="1"/>
    <col min="6914" max="6914" width="16" bestFit="1" customWidth="1"/>
    <col min="7166" max="7166" width="4" bestFit="1" customWidth="1"/>
    <col min="7167" max="7167" width="51.85546875" bestFit="1" customWidth="1"/>
    <col min="7168" max="7168" width="16.140625" bestFit="1" customWidth="1"/>
    <col min="7169" max="7169" width="11.42578125" bestFit="1" customWidth="1"/>
    <col min="7170" max="7170" width="16" bestFit="1" customWidth="1"/>
    <col min="7422" max="7422" width="4" bestFit="1" customWidth="1"/>
    <col min="7423" max="7423" width="51.85546875" bestFit="1" customWidth="1"/>
    <col min="7424" max="7424" width="16.140625" bestFit="1" customWidth="1"/>
    <col min="7425" max="7425" width="11.42578125" bestFit="1" customWidth="1"/>
    <col min="7426" max="7426" width="16" bestFit="1" customWidth="1"/>
    <col min="7678" max="7678" width="4" bestFit="1" customWidth="1"/>
    <col min="7679" max="7679" width="51.85546875" bestFit="1" customWidth="1"/>
    <col min="7680" max="7680" width="16.140625" bestFit="1" customWidth="1"/>
    <col min="7681" max="7681" width="11.42578125" bestFit="1" customWidth="1"/>
    <col min="7682" max="7682" width="16" bestFit="1" customWidth="1"/>
    <col min="7934" max="7934" width="4" bestFit="1" customWidth="1"/>
    <col min="7935" max="7935" width="51.85546875" bestFit="1" customWidth="1"/>
    <col min="7936" max="7936" width="16.140625" bestFit="1" customWidth="1"/>
    <col min="7937" max="7937" width="11.42578125" bestFit="1" customWidth="1"/>
    <col min="7938" max="7938" width="16" bestFit="1" customWidth="1"/>
    <col min="8190" max="8190" width="4" bestFit="1" customWidth="1"/>
    <col min="8191" max="8191" width="51.85546875" bestFit="1" customWidth="1"/>
    <col min="8192" max="8192" width="16.140625" bestFit="1" customWidth="1"/>
    <col min="8193" max="8193" width="11.42578125" bestFit="1" customWidth="1"/>
    <col min="8194" max="8194" width="16" bestFit="1" customWidth="1"/>
    <col min="8446" max="8446" width="4" bestFit="1" customWidth="1"/>
    <col min="8447" max="8447" width="51.85546875" bestFit="1" customWidth="1"/>
    <col min="8448" max="8448" width="16.140625" bestFit="1" customWidth="1"/>
    <col min="8449" max="8449" width="11.42578125" bestFit="1" customWidth="1"/>
    <col min="8450" max="8450" width="16" bestFit="1" customWidth="1"/>
    <col min="8702" max="8702" width="4" bestFit="1" customWidth="1"/>
    <col min="8703" max="8703" width="51.85546875" bestFit="1" customWidth="1"/>
    <col min="8704" max="8704" width="16.140625" bestFit="1" customWidth="1"/>
    <col min="8705" max="8705" width="11.42578125" bestFit="1" customWidth="1"/>
    <col min="8706" max="8706" width="16" bestFit="1" customWidth="1"/>
    <col min="8958" max="8958" width="4" bestFit="1" customWidth="1"/>
    <col min="8959" max="8959" width="51.85546875" bestFit="1" customWidth="1"/>
    <col min="8960" max="8960" width="16.140625" bestFit="1" customWidth="1"/>
    <col min="8961" max="8961" width="11.42578125" bestFit="1" customWidth="1"/>
    <col min="8962" max="8962" width="16" bestFit="1" customWidth="1"/>
    <col min="9214" max="9214" width="4" bestFit="1" customWidth="1"/>
    <col min="9215" max="9215" width="51.85546875" bestFit="1" customWidth="1"/>
    <col min="9216" max="9216" width="16.140625" bestFit="1" customWidth="1"/>
    <col min="9217" max="9217" width="11.42578125" bestFit="1" customWidth="1"/>
    <col min="9218" max="9218" width="16" bestFit="1" customWidth="1"/>
    <col min="9470" max="9470" width="4" bestFit="1" customWidth="1"/>
    <col min="9471" max="9471" width="51.85546875" bestFit="1" customWidth="1"/>
    <col min="9472" max="9472" width="16.140625" bestFit="1" customWidth="1"/>
    <col min="9473" max="9473" width="11.42578125" bestFit="1" customWidth="1"/>
    <col min="9474" max="9474" width="16" bestFit="1" customWidth="1"/>
    <col min="9726" max="9726" width="4" bestFit="1" customWidth="1"/>
    <col min="9727" max="9727" width="51.85546875" bestFit="1" customWidth="1"/>
    <col min="9728" max="9728" width="16.140625" bestFit="1" customWidth="1"/>
    <col min="9729" max="9729" width="11.42578125" bestFit="1" customWidth="1"/>
    <col min="9730" max="9730" width="16" bestFit="1" customWidth="1"/>
    <col min="9982" max="9982" width="4" bestFit="1" customWidth="1"/>
    <col min="9983" max="9983" width="51.85546875" bestFit="1" customWidth="1"/>
    <col min="9984" max="9984" width="16.140625" bestFit="1" customWidth="1"/>
    <col min="9985" max="9985" width="11.42578125" bestFit="1" customWidth="1"/>
    <col min="9986" max="9986" width="16" bestFit="1" customWidth="1"/>
    <col min="10238" max="10238" width="4" bestFit="1" customWidth="1"/>
    <col min="10239" max="10239" width="51.85546875" bestFit="1" customWidth="1"/>
    <col min="10240" max="10240" width="16.140625" bestFit="1" customWidth="1"/>
    <col min="10241" max="10241" width="11.42578125" bestFit="1" customWidth="1"/>
    <col min="10242" max="10242" width="16" bestFit="1" customWidth="1"/>
    <col min="10494" max="10494" width="4" bestFit="1" customWidth="1"/>
    <col min="10495" max="10495" width="51.85546875" bestFit="1" customWidth="1"/>
    <col min="10496" max="10496" width="16.140625" bestFit="1" customWidth="1"/>
    <col min="10497" max="10497" width="11.42578125" bestFit="1" customWidth="1"/>
    <col min="10498" max="10498" width="16" bestFit="1" customWidth="1"/>
    <col min="10750" max="10750" width="4" bestFit="1" customWidth="1"/>
    <col min="10751" max="10751" width="51.85546875" bestFit="1" customWidth="1"/>
    <col min="10752" max="10752" width="16.140625" bestFit="1" customWidth="1"/>
    <col min="10753" max="10753" width="11.42578125" bestFit="1" customWidth="1"/>
    <col min="10754" max="10754" width="16" bestFit="1" customWidth="1"/>
    <col min="11006" max="11006" width="4" bestFit="1" customWidth="1"/>
    <col min="11007" max="11007" width="51.85546875" bestFit="1" customWidth="1"/>
    <col min="11008" max="11008" width="16.140625" bestFit="1" customWidth="1"/>
    <col min="11009" max="11009" width="11.42578125" bestFit="1" customWidth="1"/>
    <col min="11010" max="11010" width="16" bestFit="1" customWidth="1"/>
    <col min="11262" max="11262" width="4" bestFit="1" customWidth="1"/>
    <col min="11263" max="11263" width="51.85546875" bestFit="1" customWidth="1"/>
    <col min="11264" max="11264" width="16.140625" bestFit="1" customWidth="1"/>
    <col min="11265" max="11265" width="11.42578125" bestFit="1" customWidth="1"/>
    <col min="11266" max="11266" width="16" bestFit="1" customWidth="1"/>
    <col min="11518" max="11518" width="4" bestFit="1" customWidth="1"/>
    <col min="11519" max="11519" width="51.85546875" bestFit="1" customWidth="1"/>
    <col min="11520" max="11520" width="16.140625" bestFit="1" customWidth="1"/>
    <col min="11521" max="11521" width="11.42578125" bestFit="1" customWidth="1"/>
    <col min="11522" max="11522" width="16" bestFit="1" customWidth="1"/>
    <col min="11774" max="11774" width="4" bestFit="1" customWidth="1"/>
    <col min="11775" max="11775" width="51.85546875" bestFit="1" customWidth="1"/>
    <col min="11776" max="11776" width="16.140625" bestFit="1" customWidth="1"/>
    <col min="11777" max="11777" width="11.42578125" bestFit="1" customWidth="1"/>
    <col min="11778" max="11778" width="16" bestFit="1" customWidth="1"/>
    <col min="12030" max="12030" width="4" bestFit="1" customWidth="1"/>
    <col min="12031" max="12031" width="51.85546875" bestFit="1" customWidth="1"/>
    <col min="12032" max="12032" width="16.140625" bestFit="1" customWidth="1"/>
    <col min="12033" max="12033" width="11.42578125" bestFit="1" customWidth="1"/>
    <col min="12034" max="12034" width="16" bestFit="1" customWidth="1"/>
    <col min="12286" max="12286" width="4" bestFit="1" customWidth="1"/>
    <col min="12287" max="12287" width="51.85546875" bestFit="1" customWidth="1"/>
    <col min="12288" max="12288" width="16.140625" bestFit="1" customWidth="1"/>
    <col min="12289" max="12289" width="11.42578125" bestFit="1" customWidth="1"/>
    <col min="12290" max="12290" width="16" bestFit="1" customWidth="1"/>
    <col min="12542" max="12542" width="4" bestFit="1" customWidth="1"/>
    <col min="12543" max="12543" width="51.85546875" bestFit="1" customWidth="1"/>
    <col min="12544" max="12544" width="16.140625" bestFit="1" customWidth="1"/>
    <col min="12545" max="12545" width="11.42578125" bestFit="1" customWidth="1"/>
    <col min="12546" max="12546" width="16" bestFit="1" customWidth="1"/>
    <col min="12798" max="12798" width="4" bestFit="1" customWidth="1"/>
    <col min="12799" max="12799" width="51.85546875" bestFit="1" customWidth="1"/>
    <col min="12800" max="12800" width="16.140625" bestFit="1" customWidth="1"/>
    <col min="12801" max="12801" width="11.42578125" bestFit="1" customWidth="1"/>
    <col min="12802" max="12802" width="16" bestFit="1" customWidth="1"/>
    <col min="13054" max="13054" width="4" bestFit="1" customWidth="1"/>
    <col min="13055" max="13055" width="51.85546875" bestFit="1" customWidth="1"/>
    <col min="13056" max="13056" width="16.140625" bestFit="1" customWidth="1"/>
    <col min="13057" max="13057" width="11.42578125" bestFit="1" customWidth="1"/>
    <col min="13058" max="13058" width="16" bestFit="1" customWidth="1"/>
    <col min="13310" max="13310" width="4" bestFit="1" customWidth="1"/>
    <col min="13311" max="13311" width="51.85546875" bestFit="1" customWidth="1"/>
    <col min="13312" max="13312" width="16.140625" bestFit="1" customWidth="1"/>
    <col min="13313" max="13313" width="11.42578125" bestFit="1" customWidth="1"/>
    <col min="13314" max="13314" width="16" bestFit="1" customWidth="1"/>
    <col min="13566" max="13566" width="4" bestFit="1" customWidth="1"/>
    <col min="13567" max="13567" width="51.85546875" bestFit="1" customWidth="1"/>
    <col min="13568" max="13568" width="16.140625" bestFit="1" customWidth="1"/>
    <col min="13569" max="13569" width="11.42578125" bestFit="1" customWidth="1"/>
    <col min="13570" max="13570" width="16" bestFit="1" customWidth="1"/>
    <col min="13822" max="13822" width="4" bestFit="1" customWidth="1"/>
    <col min="13823" max="13823" width="51.85546875" bestFit="1" customWidth="1"/>
    <col min="13824" max="13824" width="16.140625" bestFit="1" customWidth="1"/>
    <col min="13825" max="13825" width="11.42578125" bestFit="1" customWidth="1"/>
    <col min="13826" max="13826" width="16" bestFit="1" customWidth="1"/>
    <col min="14078" max="14078" width="4" bestFit="1" customWidth="1"/>
    <col min="14079" max="14079" width="51.85546875" bestFit="1" customWidth="1"/>
    <col min="14080" max="14080" width="16.140625" bestFit="1" customWidth="1"/>
    <col min="14081" max="14081" width="11.42578125" bestFit="1" customWidth="1"/>
    <col min="14082" max="14082" width="16" bestFit="1" customWidth="1"/>
    <col min="14334" max="14334" width="4" bestFit="1" customWidth="1"/>
    <col min="14335" max="14335" width="51.85546875" bestFit="1" customWidth="1"/>
    <col min="14336" max="14336" width="16.140625" bestFit="1" customWidth="1"/>
    <col min="14337" max="14337" width="11.42578125" bestFit="1" customWidth="1"/>
    <col min="14338" max="14338" width="16" bestFit="1" customWidth="1"/>
    <col min="14590" max="14590" width="4" bestFit="1" customWidth="1"/>
    <col min="14591" max="14591" width="51.85546875" bestFit="1" customWidth="1"/>
    <col min="14592" max="14592" width="16.140625" bestFit="1" customWidth="1"/>
    <col min="14593" max="14593" width="11.42578125" bestFit="1" customWidth="1"/>
    <col min="14594" max="14594" width="16" bestFit="1" customWidth="1"/>
    <col min="14846" max="14846" width="4" bestFit="1" customWidth="1"/>
    <col min="14847" max="14847" width="51.85546875" bestFit="1" customWidth="1"/>
    <col min="14848" max="14848" width="16.140625" bestFit="1" customWidth="1"/>
    <col min="14849" max="14849" width="11.42578125" bestFit="1" customWidth="1"/>
    <col min="14850" max="14850" width="16" bestFit="1" customWidth="1"/>
    <col min="15102" max="15102" width="4" bestFit="1" customWidth="1"/>
    <col min="15103" max="15103" width="51.85546875" bestFit="1" customWidth="1"/>
    <col min="15104" max="15104" width="16.140625" bestFit="1" customWidth="1"/>
    <col min="15105" max="15105" width="11.42578125" bestFit="1" customWidth="1"/>
    <col min="15106" max="15106" width="16" bestFit="1" customWidth="1"/>
    <col min="15358" max="15358" width="4" bestFit="1" customWidth="1"/>
    <col min="15359" max="15359" width="51.85546875" bestFit="1" customWidth="1"/>
    <col min="15360" max="15360" width="16.140625" bestFit="1" customWidth="1"/>
    <col min="15361" max="15361" width="11.42578125" bestFit="1" customWidth="1"/>
    <col min="15362" max="15362" width="16" bestFit="1" customWidth="1"/>
    <col min="15614" max="15614" width="4" bestFit="1" customWidth="1"/>
    <col min="15615" max="15615" width="51.85546875" bestFit="1" customWidth="1"/>
    <col min="15616" max="15616" width="16.140625" bestFit="1" customWidth="1"/>
    <col min="15617" max="15617" width="11.42578125" bestFit="1" customWidth="1"/>
    <col min="15618" max="15618" width="16" bestFit="1" customWidth="1"/>
    <col min="15870" max="15870" width="4" bestFit="1" customWidth="1"/>
    <col min="15871" max="15871" width="51.85546875" bestFit="1" customWidth="1"/>
    <col min="15872" max="15872" width="16.140625" bestFit="1" customWidth="1"/>
    <col min="15873" max="15873" width="11.42578125" bestFit="1" customWidth="1"/>
    <col min="15874" max="15874" width="16" bestFit="1" customWidth="1"/>
    <col min="16126" max="16126" width="4" bestFit="1" customWidth="1"/>
    <col min="16127" max="16127" width="51.85546875" bestFit="1" customWidth="1"/>
    <col min="16128" max="16128" width="16.140625" bestFit="1" customWidth="1"/>
    <col min="16129" max="16129" width="11.42578125" bestFit="1" customWidth="1"/>
    <col min="16130" max="16130" width="16" bestFit="1" customWidth="1"/>
  </cols>
  <sheetData>
    <row r="1" spans="1:11" s="3" customFormat="1" ht="47.25" x14ac:dyDescent="0.25">
      <c r="A1" s="102" t="s">
        <v>1</v>
      </c>
      <c r="B1" s="2" t="s">
        <v>2</v>
      </c>
      <c r="C1" s="2" t="s">
        <v>951</v>
      </c>
      <c r="D1" s="2" t="s">
        <v>564</v>
      </c>
      <c r="E1" s="2" t="s">
        <v>515</v>
      </c>
      <c r="F1" s="2" t="s">
        <v>952</v>
      </c>
      <c r="G1" s="2" t="s">
        <v>3</v>
      </c>
      <c r="H1" s="2" t="s">
        <v>4</v>
      </c>
      <c r="I1" s="2" t="s">
        <v>5</v>
      </c>
      <c r="J1" s="103" t="s">
        <v>6</v>
      </c>
    </row>
    <row r="2" spans="1:11" ht="15.75" x14ac:dyDescent="0.25">
      <c r="A2" s="4" t="s">
        <v>7</v>
      </c>
      <c r="B2" s="5">
        <v>2.86</v>
      </c>
      <c r="C2" s="7">
        <f>'Summary Sheet'!D2</f>
        <v>2.8587799999999999</v>
      </c>
      <c r="D2" s="7">
        <v>2.86</v>
      </c>
      <c r="E2" s="8">
        <f>'Summary Sheet'!F2</f>
        <v>2.8587799999999999</v>
      </c>
      <c r="F2" s="7">
        <v>2.86</v>
      </c>
      <c r="G2" s="9">
        <f>C2-D2</f>
        <v>-1.2199999999999989E-3</v>
      </c>
      <c r="H2" s="9">
        <f>C2-E2</f>
        <v>0</v>
      </c>
      <c r="I2" s="9">
        <f>D2-F2</f>
        <v>0</v>
      </c>
      <c r="J2" s="42"/>
    </row>
    <row r="3" spans="1:11" ht="15.75" x14ac:dyDescent="0.25">
      <c r="A3" s="4" t="s">
        <v>19</v>
      </c>
      <c r="B3" s="5">
        <v>41.2</v>
      </c>
      <c r="C3" s="7">
        <f>'Summary Sheet'!D3</f>
        <v>28.06005</v>
      </c>
      <c r="D3" s="7">
        <v>28.06</v>
      </c>
      <c r="E3" s="8">
        <f>'Summary Sheet'!F3</f>
        <v>25.315004999999999</v>
      </c>
      <c r="F3" s="7">
        <v>25.31</v>
      </c>
      <c r="G3" s="9">
        <f t="shared" ref="G3:G11" si="0">C3-D3</f>
        <v>5.0000000001659828E-5</v>
      </c>
      <c r="H3" s="9">
        <f t="shared" ref="H3:H11" si="1">C3-E3</f>
        <v>2.7450450000000011</v>
      </c>
      <c r="I3" s="9">
        <f t="shared" ref="I3:I11" si="2">D3-F3</f>
        <v>2.75</v>
      </c>
      <c r="J3" s="42"/>
    </row>
    <row r="4" spans="1:11" ht="15.75" x14ac:dyDescent="0.25">
      <c r="A4" s="10" t="s">
        <v>56</v>
      </c>
      <c r="B4" s="5">
        <v>14.95</v>
      </c>
      <c r="C4" s="7">
        <f>'Summary Sheet'!D4</f>
        <v>11.50001</v>
      </c>
      <c r="D4" s="41">
        <v>11.5</v>
      </c>
      <c r="E4" s="8">
        <f>'Summary Sheet'!F4</f>
        <v>11.498885</v>
      </c>
      <c r="F4" s="41">
        <v>11.5</v>
      </c>
      <c r="G4" s="9">
        <f t="shared" si="0"/>
        <v>9.9999999996214228E-6</v>
      </c>
      <c r="H4" s="9">
        <f t="shared" si="1"/>
        <v>1.1250000000000426E-3</v>
      </c>
      <c r="I4" s="9">
        <f t="shared" si="2"/>
        <v>0</v>
      </c>
      <c r="J4" s="42"/>
    </row>
    <row r="5" spans="1:11" ht="15.6" customHeight="1" x14ac:dyDescent="0.25">
      <c r="A5" s="10" t="s">
        <v>57</v>
      </c>
      <c r="B5" s="5">
        <v>155.63</v>
      </c>
      <c r="C5" s="122">
        <f>'Summary Sheet'!D5</f>
        <v>122.0990513</v>
      </c>
      <c r="D5" s="41">
        <v>139.97</v>
      </c>
      <c r="E5" s="8">
        <f>'Summary Sheet'!F5</f>
        <v>110.4966752</v>
      </c>
      <c r="F5" s="41">
        <v>119.09</v>
      </c>
      <c r="G5" s="9">
        <f>C5-D5</f>
        <v>-17.8709487</v>
      </c>
      <c r="H5" s="9">
        <f t="shared" si="1"/>
        <v>11.602376100000001</v>
      </c>
      <c r="I5" s="9">
        <f t="shared" si="2"/>
        <v>20.879999999999995</v>
      </c>
      <c r="J5" s="42"/>
    </row>
    <row r="6" spans="1:11" ht="15.6" customHeight="1" x14ac:dyDescent="0.25">
      <c r="A6" s="10" t="s">
        <v>9</v>
      </c>
      <c r="B6" s="5">
        <v>31.15</v>
      </c>
      <c r="C6" s="122">
        <f>'Summary Sheet'!D6</f>
        <v>31.090029999999999</v>
      </c>
      <c r="D6" s="7">
        <v>31.09</v>
      </c>
      <c r="E6" s="8">
        <f>'Summary Sheet'!F6</f>
        <v>30.13749</v>
      </c>
      <c r="F6" s="7">
        <v>30.14</v>
      </c>
      <c r="G6" s="9">
        <f t="shared" si="0"/>
        <v>2.9999999998864268E-5</v>
      </c>
      <c r="H6" s="9">
        <f t="shared" si="1"/>
        <v>0.95253999999999905</v>
      </c>
      <c r="I6" s="9">
        <f t="shared" si="2"/>
        <v>0.94999999999999929</v>
      </c>
      <c r="J6" s="42"/>
    </row>
    <row r="7" spans="1:11" ht="15.6" customHeight="1" x14ac:dyDescent="0.25">
      <c r="A7" s="11" t="s">
        <v>10</v>
      </c>
      <c r="B7" s="5">
        <v>2.56</v>
      </c>
      <c r="C7" s="122">
        <f>'Summary Sheet'!D7</f>
        <v>1.89771</v>
      </c>
      <c r="D7" s="7">
        <v>1.1200000000000001</v>
      </c>
      <c r="E7" s="8">
        <f>'Summary Sheet'!F7</f>
        <v>1.644015</v>
      </c>
      <c r="F7" s="7">
        <v>1.1200000000000001</v>
      </c>
      <c r="G7" s="9">
        <f t="shared" si="0"/>
        <v>0.7777099999999999</v>
      </c>
      <c r="H7" s="9">
        <f t="shared" si="1"/>
        <v>0.253695</v>
      </c>
      <c r="I7" s="9">
        <f t="shared" si="2"/>
        <v>0</v>
      </c>
      <c r="J7" s="42"/>
    </row>
    <row r="8" spans="1:11" ht="15.75" x14ac:dyDescent="0.25">
      <c r="A8" s="12" t="s">
        <v>11</v>
      </c>
      <c r="B8" s="5">
        <v>4.26</v>
      </c>
      <c r="C8" s="122">
        <f>'Summary Sheet'!D8</f>
        <v>2.6702694399999998</v>
      </c>
      <c r="D8" s="41">
        <v>2.62</v>
      </c>
      <c r="E8" s="8">
        <f>'Summary Sheet'!F8</f>
        <v>2.5879878000000001</v>
      </c>
      <c r="F8" s="41">
        <v>2.4</v>
      </c>
      <c r="G8" s="9">
        <f t="shared" si="0"/>
        <v>5.0269439999999666E-2</v>
      </c>
      <c r="H8" s="9">
        <f t="shared" si="1"/>
        <v>8.2281639999999712E-2</v>
      </c>
      <c r="I8" s="9">
        <f t="shared" si="2"/>
        <v>0.2200000000000002</v>
      </c>
      <c r="J8" s="42"/>
    </row>
    <row r="9" spans="1:11" ht="15.75" x14ac:dyDescent="0.25">
      <c r="A9" s="12" t="s">
        <v>12</v>
      </c>
      <c r="B9" s="5">
        <v>8.09</v>
      </c>
      <c r="C9" s="122">
        <f>'Summary Sheet'!D9</f>
        <v>5.3100050000000003</v>
      </c>
      <c r="D9" s="41">
        <v>5.31</v>
      </c>
      <c r="E9" s="8">
        <f>'Summary Sheet'!F9</f>
        <v>5.1679792000000004</v>
      </c>
      <c r="F9" s="41">
        <v>5.14</v>
      </c>
      <c r="G9" s="9">
        <f t="shared" si="0"/>
        <v>5.0000000006988898E-6</v>
      </c>
      <c r="H9" s="9">
        <f t="shared" si="1"/>
        <v>0.14202579999999987</v>
      </c>
      <c r="I9" s="9">
        <f t="shared" si="2"/>
        <v>0.16999999999999993</v>
      </c>
      <c r="J9" s="42"/>
    </row>
    <row r="10" spans="1:11" ht="15.75" x14ac:dyDescent="0.25">
      <c r="A10" s="12" t="s">
        <v>13</v>
      </c>
      <c r="B10" s="5">
        <v>23.99</v>
      </c>
      <c r="C10" s="122">
        <f>'Summary Sheet'!D10</f>
        <v>6.7300075000000001</v>
      </c>
      <c r="D10" s="5">
        <v>6.73</v>
      </c>
      <c r="E10" s="8">
        <f>'Summary Sheet'!F10</f>
        <v>4.62</v>
      </c>
      <c r="F10" s="5">
        <v>4.62</v>
      </c>
      <c r="G10" s="9">
        <f t="shared" si="0"/>
        <v>7.4999999997160671E-6</v>
      </c>
      <c r="H10" s="9">
        <f t="shared" si="1"/>
        <v>2.1100075</v>
      </c>
      <c r="I10" s="9">
        <f t="shared" si="2"/>
        <v>2.1100000000000003</v>
      </c>
      <c r="J10" s="42"/>
    </row>
    <row r="11" spans="1:11" s="14" customFormat="1" ht="15.75" x14ac:dyDescent="0.25">
      <c r="A11" s="12" t="s">
        <v>21</v>
      </c>
      <c r="B11" s="5">
        <v>5.12</v>
      </c>
      <c r="C11" s="123">
        <v>0</v>
      </c>
      <c r="D11" s="5">
        <v>0</v>
      </c>
      <c r="E11" s="13"/>
      <c r="F11" s="5">
        <v>0</v>
      </c>
      <c r="G11" s="9">
        <f t="shared" si="0"/>
        <v>0</v>
      </c>
      <c r="H11" s="9">
        <f t="shared" si="1"/>
        <v>0</v>
      </c>
      <c r="I11" s="9">
        <f t="shared" si="2"/>
        <v>0</v>
      </c>
      <c r="J11" s="42"/>
    </row>
    <row r="12" spans="1:11" ht="15.75" x14ac:dyDescent="0.25">
      <c r="A12" s="15" t="s">
        <v>14</v>
      </c>
      <c r="B12" s="16">
        <f>SUM(B2:B11)</f>
        <v>289.81</v>
      </c>
      <c r="C12" s="16">
        <f t="shared" ref="C12:E12" si="3">SUM(C2:C11)</f>
        <v>212.21591323999996</v>
      </c>
      <c r="D12" s="16">
        <f t="shared" si="3"/>
        <v>229.26</v>
      </c>
      <c r="E12" s="16">
        <f t="shared" si="3"/>
        <v>194.32681720000002</v>
      </c>
      <c r="F12" s="16">
        <f>SUM(F2:F11)</f>
        <v>202.17999999999998</v>
      </c>
      <c r="G12" s="16">
        <f>SUM(G2:G11)</f>
        <v>-17.044086759999999</v>
      </c>
      <c r="H12" s="16">
        <f>SUM(H2:H11)</f>
        <v>17.889096039999998</v>
      </c>
      <c r="I12" s="16">
        <f>SUM(I2:I11)</f>
        <v>27.079999999999991</v>
      </c>
      <c r="J12" s="101" t="s">
        <v>105</v>
      </c>
    </row>
    <row r="13" spans="1:11" x14ac:dyDescent="0.25">
      <c r="C13" s="1">
        <f>B12-C12</f>
        <v>77.594086760000039</v>
      </c>
      <c r="D13" s="128">
        <f>D12/B12</f>
        <v>0.79107001138677058</v>
      </c>
      <c r="J13" s="1"/>
      <c r="K13" s="1"/>
    </row>
    <row r="14" spans="1:11" x14ac:dyDescent="0.25">
      <c r="D14" s="1"/>
    </row>
    <row r="15" spans="1:11" ht="60" x14ac:dyDescent="0.25">
      <c r="A15" s="100" t="s">
        <v>0</v>
      </c>
      <c r="B15" s="18" t="s">
        <v>15</v>
      </c>
      <c r="C15" s="2" t="s">
        <v>951</v>
      </c>
      <c r="D15" s="19" t="s">
        <v>16</v>
      </c>
      <c r="E15" s="19" t="s">
        <v>516</v>
      </c>
      <c r="F15" s="20"/>
      <c r="G15" s="20"/>
      <c r="H15" s="20"/>
      <c r="I15" s="20"/>
    </row>
    <row r="16" spans="1:11" ht="15.75" x14ac:dyDescent="0.25">
      <c r="A16" s="4" t="s">
        <v>7</v>
      </c>
      <c r="B16" s="5">
        <f>B2</f>
        <v>2.86</v>
      </c>
      <c r="C16" s="6">
        <f>C2</f>
        <v>2.8587799999999999</v>
      </c>
      <c r="D16" s="21">
        <f>C16/B16</f>
        <v>0.99957342657342663</v>
      </c>
      <c r="E16" s="21">
        <f>C16/$B$26</f>
        <v>9.8643249025223423E-3</v>
      </c>
      <c r="F16" s="22"/>
      <c r="G16" s="22"/>
      <c r="H16" s="22"/>
      <c r="I16" s="22"/>
    </row>
    <row r="17" spans="1:9" ht="15.75" x14ac:dyDescent="0.25">
      <c r="A17" s="4" t="s">
        <v>19</v>
      </c>
      <c r="B17" s="5">
        <f t="shared" ref="B17:C25" si="4">B3</f>
        <v>41.2</v>
      </c>
      <c r="C17" s="6">
        <f t="shared" si="4"/>
        <v>28.06005</v>
      </c>
      <c r="D17" s="21">
        <f t="shared" ref="D17:D25" si="5">C17/B17</f>
        <v>0.68106917475728157</v>
      </c>
      <c r="E17" s="21">
        <f t="shared" ref="E17:E25" si="6">C17/$B$26</f>
        <v>9.6822228356509443E-2</v>
      </c>
      <c r="F17" s="22"/>
      <c r="G17" s="22"/>
      <c r="H17" s="22"/>
      <c r="I17" s="22"/>
    </row>
    <row r="18" spans="1:9" ht="15.75" x14ac:dyDescent="0.25">
      <c r="A18" s="10" t="s">
        <v>23</v>
      </c>
      <c r="B18" s="5">
        <f t="shared" si="4"/>
        <v>14.95</v>
      </c>
      <c r="C18" s="6">
        <f t="shared" si="4"/>
        <v>11.50001</v>
      </c>
      <c r="D18" s="21">
        <f t="shared" si="5"/>
        <v>0.76923143812709027</v>
      </c>
      <c r="E18" s="21">
        <f t="shared" si="6"/>
        <v>3.9681204927366202E-2</v>
      </c>
      <c r="F18" s="22"/>
      <c r="G18" s="22"/>
      <c r="H18" s="22"/>
      <c r="I18" s="22"/>
    </row>
    <row r="19" spans="1:9" ht="15.6" customHeight="1" x14ac:dyDescent="0.25">
      <c r="A19" s="10" t="s">
        <v>8</v>
      </c>
      <c r="B19" s="5">
        <f t="shared" si="4"/>
        <v>155.63</v>
      </c>
      <c r="C19" s="6">
        <f t="shared" si="4"/>
        <v>122.0990513</v>
      </c>
      <c r="D19" s="21">
        <f t="shared" si="5"/>
        <v>0.78454701085908884</v>
      </c>
      <c r="E19" s="21">
        <f t="shared" si="6"/>
        <v>0.42130724026086058</v>
      </c>
      <c r="F19" s="22"/>
      <c r="G19" s="22"/>
      <c r="H19" s="22"/>
      <c r="I19" s="22"/>
    </row>
    <row r="20" spans="1:9" ht="15.6" customHeight="1" x14ac:dyDescent="0.25">
      <c r="A20" s="10" t="s">
        <v>9</v>
      </c>
      <c r="B20" s="5">
        <f t="shared" si="4"/>
        <v>31.15</v>
      </c>
      <c r="C20" s="6">
        <f t="shared" si="4"/>
        <v>31.090029999999999</v>
      </c>
      <c r="D20" s="21">
        <f t="shared" si="5"/>
        <v>0.99807479935794541</v>
      </c>
      <c r="E20" s="21">
        <f t="shared" si="6"/>
        <v>0.10727728511783582</v>
      </c>
      <c r="F20" s="22"/>
      <c r="G20" s="22"/>
      <c r="H20" s="22"/>
      <c r="I20" s="22"/>
    </row>
    <row r="21" spans="1:9" ht="15.75" x14ac:dyDescent="0.25">
      <c r="A21" s="11" t="s">
        <v>10</v>
      </c>
      <c r="B21" s="5">
        <f t="shared" si="4"/>
        <v>2.56</v>
      </c>
      <c r="C21" s="6">
        <f t="shared" si="4"/>
        <v>1.89771</v>
      </c>
      <c r="D21" s="21">
        <f t="shared" si="5"/>
        <v>0.74129296874999995</v>
      </c>
      <c r="E21" s="21">
        <f t="shared" si="6"/>
        <v>6.5481177323073736E-3</v>
      </c>
      <c r="F21" s="22"/>
      <c r="G21" s="22"/>
      <c r="H21" s="22"/>
      <c r="I21" s="22"/>
    </row>
    <row r="22" spans="1:9" ht="15.75" x14ac:dyDescent="0.25">
      <c r="A22" s="12" t="s">
        <v>11</v>
      </c>
      <c r="B22" s="5">
        <f t="shared" si="4"/>
        <v>4.26</v>
      </c>
      <c r="C22" s="6">
        <f t="shared" si="4"/>
        <v>2.6702694399999998</v>
      </c>
      <c r="D22" s="21">
        <f t="shared" si="5"/>
        <v>0.62682381220657279</v>
      </c>
      <c r="E22" s="21">
        <f t="shared" si="6"/>
        <v>9.2138623235913184E-3</v>
      </c>
      <c r="F22" s="22"/>
      <c r="G22" s="22"/>
      <c r="H22" s="22"/>
      <c r="I22" s="22"/>
    </row>
    <row r="23" spans="1:9" ht="15.75" x14ac:dyDescent="0.25">
      <c r="A23" s="12" t="s">
        <v>12</v>
      </c>
      <c r="B23" s="5">
        <f t="shared" si="4"/>
        <v>8.09</v>
      </c>
      <c r="C23" s="6">
        <f t="shared" si="4"/>
        <v>5.3100050000000003</v>
      </c>
      <c r="D23" s="21">
        <f t="shared" si="5"/>
        <v>0.65636650185414092</v>
      </c>
      <c r="E23" s="21">
        <f t="shared" si="6"/>
        <v>1.8322366377971775E-2</v>
      </c>
      <c r="F23" s="22"/>
      <c r="G23" s="22"/>
      <c r="H23" s="22"/>
      <c r="I23" s="22"/>
    </row>
    <row r="24" spans="1:9" ht="15.75" x14ac:dyDescent="0.25">
      <c r="A24" s="12" t="s">
        <v>13</v>
      </c>
      <c r="B24" s="5">
        <f t="shared" si="4"/>
        <v>23.99</v>
      </c>
      <c r="C24" s="6">
        <f t="shared" ref="C24:C25" si="7">D10</f>
        <v>6.73</v>
      </c>
      <c r="D24" s="21">
        <f t="shared" si="5"/>
        <v>0.28053355564818677</v>
      </c>
      <c r="E24" s="21">
        <f t="shared" si="6"/>
        <v>2.3222111038266453E-2</v>
      </c>
      <c r="F24" s="22"/>
      <c r="G24" s="22"/>
      <c r="H24" s="22"/>
      <c r="I24" s="22"/>
    </row>
    <row r="25" spans="1:9" ht="15.75" x14ac:dyDescent="0.25">
      <c r="A25" s="12" t="s">
        <v>21</v>
      </c>
      <c r="B25" s="5">
        <f t="shared" si="4"/>
        <v>5.12</v>
      </c>
      <c r="C25" s="6">
        <f t="shared" si="7"/>
        <v>0</v>
      </c>
      <c r="D25" s="21">
        <f t="shared" si="5"/>
        <v>0</v>
      </c>
      <c r="E25" s="21">
        <f t="shared" si="6"/>
        <v>0</v>
      </c>
      <c r="F25" s="22"/>
      <c r="G25" s="22"/>
      <c r="H25" s="22"/>
      <c r="I25" s="22"/>
    </row>
    <row r="26" spans="1:9" ht="15.75" x14ac:dyDescent="0.25">
      <c r="A26" s="23" t="s">
        <v>17</v>
      </c>
      <c r="B26" s="16">
        <f>SUM(B16:B25)</f>
        <v>289.81</v>
      </c>
      <c r="C26" s="24">
        <f>SUM(C16:C25)</f>
        <v>212.21590573999995</v>
      </c>
      <c r="D26" s="25">
        <f>C26/B26</f>
        <v>0.7322587410372311</v>
      </c>
      <c r="E26" s="25">
        <f>SUM(E16:E25)</f>
        <v>0.73225874103723132</v>
      </c>
      <c r="F26" s="26"/>
      <c r="G26" s="26"/>
      <c r="H26" s="26"/>
      <c r="I26" s="26"/>
    </row>
    <row r="27" spans="1:9" x14ac:dyDescent="0.25">
      <c r="B27" s="3"/>
      <c r="C27" s="3"/>
      <c r="D27" s="27"/>
      <c r="E27" s="27"/>
      <c r="F27" s="27"/>
      <c r="G27" s="27"/>
      <c r="H27" s="27"/>
      <c r="I27" s="27"/>
    </row>
    <row r="28" spans="1:9" x14ac:dyDescent="0.25">
      <c r="B28" s="3"/>
      <c r="C28" s="3"/>
      <c r="D28" s="27"/>
      <c r="E28" s="27"/>
      <c r="F28" s="27"/>
      <c r="G28" s="27"/>
      <c r="H28" s="27"/>
      <c r="I28" s="27"/>
    </row>
    <row r="29" spans="1:9" ht="90" x14ac:dyDescent="0.25">
      <c r="A29" s="68" t="s">
        <v>18</v>
      </c>
      <c r="B29" s="69" t="s">
        <v>953</v>
      </c>
      <c r="C29" s="69" t="s">
        <v>517</v>
      </c>
      <c r="D29" s="69" t="s">
        <v>518</v>
      </c>
      <c r="E29" s="70" t="s">
        <v>519</v>
      </c>
      <c r="F29" s="20"/>
      <c r="G29" s="20"/>
      <c r="H29" s="20"/>
      <c r="I29" s="20"/>
    </row>
    <row r="30" spans="1:9" ht="15.75" x14ac:dyDescent="0.25">
      <c r="A30" s="71" t="s">
        <v>7</v>
      </c>
      <c r="B30" s="72">
        <f>C2</f>
        <v>2.8587799999999999</v>
      </c>
      <c r="C30" s="73">
        <f>E2</f>
        <v>2.8587799999999999</v>
      </c>
      <c r="D30" s="74">
        <f>ROUND(B30-C30,2)</f>
        <v>0</v>
      </c>
      <c r="E30" s="75">
        <f t="shared" ref="E30:E40" si="8">D30/$B$40</f>
        <v>0</v>
      </c>
      <c r="F30" s="22"/>
      <c r="G30" s="22"/>
      <c r="H30" s="22"/>
      <c r="I30" s="22"/>
    </row>
    <row r="31" spans="1:9" ht="15.75" x14ac:dyDescent="0.25">
      <c r="A31" s="71" t="s">
        <v>19</v>
      </c>
      <c r="B31" s="72">
        <f t="shared" ref="B31:B37" si="9">C3</f>
        <v>28.06005</v>
      </c>
      <c r="C31" s="73">
        <f t="shared" ref="C31:C39" si="10">E3</f>
        <v>25.315004999999999</v>
      </c>
      <c r="D31" s="74">
        <f t="shared" ref="D31:D39" si="11">ROUND(B31-C31,2)</f>
        <v>2.75</v>
      </c>
      <c r="E31" s="75">
        <f t="shared" si="8"/>
        <v>1.2958500415988882E-2</v>
      </c>
      <c r="F31" s="22"/>
      <c r="G31" s="22"/>
      <c r="H31" s="22"/>
      <c r="I31" s="22"/>
    </row>
    <row r="32" spans="1:9" ht="15.75" x14ac:dyDescent="0.25">
      <c r="A32" s="51" t="s">
        <v>23</v>
      </c>
      <c r="B32" s="72">
        <f t="shared" si="9"/>
        <v>11.50001</v>
      </c>
      <c r="C32" s="73">
        <f t="shared" si="10"/>
        <v>11.498885</v>
      </c>
      <c r="D32" s="74">
        <f t="shared" si="11"/>
        <v>0</v>
      </c>
      <c r="E32" s="75">
        <f t="shared" si="8"/>
        <v>0</v>
      </c>
      <c r="F32" s="22"/>
      <c r="G32" s="22"/>
      <c r="H32" s="22"/>
      <c r="I32" s="22"/>
    </row>
    <row r="33" spans="1:9" ht="15.75" x14ac:dyDescent="0.25">
      <c r="A33" s="51" t="s">
        <v>8</v>
      </c>
      <c r="B33" s="72">
        <f t="shared" si="9"/>
        <v>122.0990513</v>
      </c>
      <c r="C33" s="73">
        <f t="shared" si="10"/>
        <v>110.4966752</v>
      </c>
      <c r="D33" s="74">
        <f t="shared" si="11"/>
        <v>11.6</v>
      </c>
      <c r="E33" s="75">
        <f t="shared" si="8"/>
        <v>5.4661310845625831E-2</v>
      </c>
      <c r="F33" s="22"/>
      <c r="G33" s="22"/>
      <c r="H33" s="22"/>
      <c r="I33" s="22"/>
    </row>
    <row r="34" spans="1:9" ht="31.5" x14ac:dyDescent="0.25">
      <c r="A34" s="51" t="s">
        <v>9</v>
      </c>
      <c r="B34" s="72">
        <f t="shared" si="9"/>
        <v>31.090029999999999</v>
      </c>
      <c r="C34" s="73">
        <f t="shared" si="10"/>
        <v>30.13749</v>
      </c>
      <c r="D34" s="74">
        <f t="shared" si="11"/>
        <v>0.95</v>
      </c>
      <c r="E34" s="75">
        <f t="shared" si="8"/>
        <v>4.4765728709779771E-3</v>
      </c>
      <c r="F34" s="22"/>
      <c r="G34" s="22"/>
      <c r="H34" s="22"/>
      <c r="I34" s="22"/>
    </row>
    <row r="35" spans="1:9" ht="15.75" x14ac:dyDescent="0.25">
      <c r="A35" s="11" t="s">
        <v>10</v>
      </c>
      <c r="B35" s="72">
        <f t="shared" si="9"/>
        <v>1.89771</v>
      </c>
      <c r="C35" s="73">
        <f t="shared" si="10"/>
        <v>1.644015</v>
      </c>
      <c r="D35" s="74">
        <f t="shared" si="11"/>
        <v>0.25</v>
      </c>
      <c r="E35" s="75">
        <f t="shared" si="8"/>
        <v>1.1780454923626257E-3</v>
      </c>
      <c r="F35" s="22"/>
      <c r="G35" s="22"/>
      <c r="H35" s="22"/>
      <c r="I35" s="22"/>
    </row>
    <row r="36" spans="1:9" ht="15.75" x14ac:dyDescent="0.25">
      <c r="A36" s="76" t="s">
        <v>11</v>
      </c>
      <c r="B36" s="72">
        <f t="shared" si="9"/>
        <v>2.6702694399999998</v>
      </c>
      <c r="C36" s="73">
        <f t="shared" si="10"/>
        <v>2.5879878000000001</v>
      </c>
      <c r="D36" s="74">
        <f t="shared" si="11"/>
        <v>0.08</v>
      </c>
      <c r="E36" s="75">
        <f t="shared" si="8"/>
        <v>3.7697455755604021E-4</v>
      </c>
      <c r="F36" s="22"/>
      <c r="G36" s="22"/>
      <c r="H36" s="22"/>
      <c r="I36" s="22"/>
    </row>
    <row r="37" spans="1:9" ht="15.75" x14ac:dyDescent="0.25">
      <c r="A37" s="76" t="s">
        <v>12</v>
      </c>
      <c r="B37" s="72">
        <f t="shared" si="9"/>
        <v>5.3100050000000003</v>
      </c>
      <c r="C37" s="73">
        <f t="shared" si="10"/>
        <v>5.1679792000000004</v>
      </c>
      <c r="D37" s="74">
        <f t="shared" si="11"/>
        <v>0.14000000000000001</v>
      </c>
      <c r="E37" s="75">
        <f t="shared" si="8"/>
        <v>6.5970547572307043E-4</v>
      </c>
      <c r="F37" s="22"/>
      <c r="G37" s="22"/>
      <c r="H37" s="22"/>
      <c r="I37" s="22"/>
    </row>
    <row r="38" spans="1:9" ht="15.75" x14ac:dyDescent="0.25">
      <c r="A38" s="76" t="s">
        <v>13</v>
      </c>
      <c r="B38" s="72">
        <f t="shared" ref="B38:B39" si="12">C10</f>
        <v>6.7300075000000001</v>
      </c>
      <c r="C38" s="73">
        <f t="shared" si="10"/>
        <v>4.62</v>
      </c>
      <c r="D38" s="74">
        <f t="shared" si="11"/>
        <v>2.11</v>
      </c>
      <c r="E38" s="75">
        <f t="shared" si="8"/>
        <v>9.9427039555405605E-3</v>
      </c>
      <c r="F38" s="22"/>
      <c r="G38" s="22"/>
      <c r="H38" s="22"/>
      <c r="I38" s="22"/>
    </row>
    <row r="39" spans="1:9" ht="15.75" x14ac:dyDescent="0.25">
      <c r="A39" s="76" t="s">
        <v>21</v>
      </c>
      <c r="B39" s="72">
        <f t="shared" si="12"/>
        <v>0</v>
      </c>
      <c r="C39" s="73">
        <f t="shared" si="10"/>
        <v>0</v>
      </c>
      <c r="D39" s="74">
        <f t="shared" si="11"/>
        <v>0</v>
      </c>
      <c r="E39" s="75">
        <f t="shared" si="8"/>
        <v>0</v>
      </c>
      <c r="F39" s="22"/>
      <c r="G39" s="22"/>
      <c r="H39" s="22"/>
      <c r="I39" s="22"/>
    </row>
    <row r="40" spans="1:9" ht="15.75" x14ac:dyDescent="0.25">
      <c r="A40" s="77" t="s">
        <v>17</v>
      </c>
      <c r="B40" s="78">
        <f>SUM(B30:B39)</f>
        <v>212.21591323999996</v>
      </c>
      <c r="C40" s="78">
        <f>SUM(C30:C39)</f>
        <v>194.32681720000002</v>
      </c>
      <c r="D40" s="74">
        <f t="shared" ref="D40" si="13">ROUND(B40-C40,2)</f>
        <v>17.89</v>
      </c>
      <c r="E40" s="75">
        <f t="shared" si="8"/>
        <v>8.430093543346949E-2</v>
      </c>
      <c r="F40" s="26"/>
      <c r="G40" s="26"/>
      <c r="H40" s="26"/>
      <c r="I40" s="26"/>
    </row>
  </sheetData>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189-D7D6-468B-B2D1-FF934243E5A3}">
  <dimension ref="A1:J26"/>
  <sheetViews>
    <sheetView topLeftCell="C1" zoomScaleNormal="100" workbookViewId="0">
      <selection activeCell="H3" sqref="H3:H9"/>
    </sheetView>
  </sheetViews>
  <sheetFormatPr defaultColWidth="14.140625" defaultRowHeight="15" x14ac:dyDescent="0.25"/>
  <cols>
    <col min="1" max="1" width="3.85546875" customWidth="1"/>
    <col min="2" max="2" width="32.28515625" customWidth="1"/>
    <col min="3" max="3" width="19.5703125" style="48" bestFit="1" customWidth="1"/>
    <col min="4" max="4" width="18.42578125" style="48" customWidth="1"/>
    <col min="5" max="5" width="17.28515625" style="17" bestFit="1" customWidth="1"/>
    <col min="6" max="6" width="13.28515625" style="17" customWidth="1"/>
    <col min="7" max="7" width="16.42578125" bestFit="1" customWidth="1"/>
    <col min="8" max="8" width="13.42578125" bestFit="1" customWidth="1"/>
    <col min="9" max="9" width="15.28515625" bestFit="1" customWidth="1"/>
  </cols>
  <sheetData>
    <row r="1" spans="1:10" s="43" customFormat="1" ht="49.5" x14ac:dyDescent="0.25">
      <c r="A1" s="139" t="s">
        <v>59</v>
      </c>
      <c r="B1" s="139" t="s">
        <v>0</v>
      </c>
      <c r="C1" s="140" t="s">
        <v>954</v>
      </c>
      <c r="D1" s="140" t="s">
        <v>955</v>
      </c>
      <c r="E1" s="140" t="s">
        <v>956</v>
      </c>
      <c r="F1" s="140" t="s">
        <v>957</v>
      </c>
      <c r="G1" s="140" t="s">
        <v>60</v>
      </c>
      <c r="H1" s="140" t="s">
        <v>61</v>
      </c>
    </row>
    <row r="2" spans="1:10" ht="16.5" x14ac:dyDescent="0.3">
      <c r="A2" s="44">
        <v>1</v>
      </c>
      <c r="B2" s="45" t="s">
        <v>7</v>
      </c>
      <c r="C2" s="46">
        <f>'Land, Stamp Duty and rent cost'!E8</f>
        <v>28587800</v>
      </c>
      <c r="D2" s="46">
        <f t="shared" ref="D2:F10" si="0">C2/10^7</f>
        <v>2.8587799999999999</v>
      </c>
      <c r="E2" s="173">
        <v>28587800</v>
      </c>
      <c r="F2" s="46">
        <f t="shared" si="0"/>
        <v>2.8587799999999999</v>
      </c>
      <c r="G2" s="47">
        <f>C2-E2</f>
        <v>0</v>
      </c>
      <c r="H2" s="47">
        <f>G2/10^7</f>
        <v>0</v>
      </c>
    </row>
    <row r="3" spans="1:10" ht="16.5" x14ac:dyDescent="0.3">
      <c r="A3" s="44">
        <v>2</v>
      </c>
      <c r="B3" s="45" t="s">
        <v>19</v>
      </c>
      <c r="C3" s="46">
        <v>280600500</v>
      </c>
      <c r="D3" s="46">
        <f t="shared" si="0"/>
        <v>28.06005</v>
      </c>
      <c r="E3" s="173">
        <v>253150050</v>
      </c>
      <c r="F3" s="46">
        <f t="shared" si="0"/>
        <v>25.315004999999999</v>
      </c>
      <c r="G3" s="47">
        <f t="shared" ref="G3:G10" si="1">C3-E3</f>
        <v>27450450</v>
      </c>
      <c r="H3" s="47">
        <f t="shared" ref="H3:H9" si="2">G3/10^7</f>
        <v>2.7450450000000002</v>
      </c>
    </row>
    <row r="4" spans="1:10" ht="16.5" x14ac:dyDescent="0.3">
      <c r="A4" s="44">
        <v>3</v>
      </c>
      <c r="B4" s="10" t="s">
        <v>56</v>
      </c>
      <c r="C4" s="46">
        <v>115000100</v>
      </c>
      <c r="D4" s="46">
        <f t="shared" si="0"/>
        <v>11.50001</v>
      </c>
      <c r="E4" s="173">
        <v>114988850</v>
      </c>
      <c r="F4" s="46">
        <f t="shared" si="0"/>
        <v>11.498885</v>
      </c>
      <c r="G4" s="47">
        <f t="shared" si="1"/>
        <v>11250</v>
      </c>
      <c r="H4" s="47">
        <f t="shared" si="2"/>
        <v>1.1249999999999999E-3</v>
      </c>
    </row>
    <row r="5" spans="1:10" ht="16.5" x14ac:dyDescent="0.3">
      <c r="A5" s="44">
        <v>4</v>
      </c>
      <c r="B5" s="10" t="s">
        <v>8</v>
      </c>
      <c r="C5" s="46">
        <f>ROUND('Bills Details'!F1130,0)</f>
        <v>1220990513</v>
      </c>
      <c r="D5" s="46">
        <f t="shared" si="0"/>
        <v>122.0990513</v>
      </c>
      <c r="E5" s="173">
        <v>1104966752</v>
      </c>
      <c r="F5" s="46">
        <f t="shared" si="0"/>
        <v>110.4966752</v>
      </c>
      <c r="G5" s="47">
        <f t="shared" si="1"/>
        <v>116023761</v>
      </c>
      <c r="H5" s="47">
        <f t="shared" si="2"/>
        <v>11.602376100000001</v>
      </c>
      <c r="I5" s="48"/>
      <c r="J5" s="1"/>
    </row>
    <row r="6" spans="1:10" ht="16.5" x14ac:dyDescent="0.3">
      <c r="A6" s="44">
        <v>5</v>
      </c>
      <c r="B6" s="49" t="s">
        <v>62</v>
      </c>
      <c r="C6" s="46">
        <v>310900300</v>
      </c>
      <c r="D6" s="46">
        <f t="shared" si="0"/>
        <v>31.090029999999999</v>
      </c>
      <c r="E6" s="173">
        <v>301374900</v>
      </c>
      <c r="F6" s="46">
        <f t="shared" si="0"/>
        <v>30.13749</v>
      </c>
      <c r="G6" s="47">
        <f t="shared" si="1"/>
        <v>9525400</v>
      </c>
      <c r="H6" s="47">
        <f t="shared" si="2"/>
        <v>0.95254000000000005</v>
      </c>
    </row>
    <row r="7" spans="1:10" ht="16.5" x14ac:dyDescent="0.3">
      <c r="A7" s="44">
        <v>6</v>
      </c>
      <c r="B7" s="50" t="s">
        <v>63</v>
      </c>
      <c r="C7" s="46">
        <f>2816332+12500150+Sheet2!E6+2536950</f>
        <v>18977100</v>
      </c>
      <c r="D7" s="46">
        <f t="shared" si="0"/>
        <v>1.89771</v>
      </c>
      <c r="E7" s="173">
        <v>16440150</v>
      </c>
      <c r="F7" s="46">
        <f t="shared" si="0"/>
        <v>1.644015</v>
      </c>
      <c r="G7" s="47">
        <f t="shared" si="1"/>
        <v>2536950</v>
      </c>
      <c r="H7" s="47">
        <f t="shared" si="2"/>
        <v>0.253695</v>
      </c>
    </row>
    <row r="8" spans="1:10" ht="16.5" x14ac:dyDescent="0.3">
      <c r="A8" s="44">
        <v>7</v>
      </c>
      <c r="B8" s="51" t="s">
        <v>64</v>
      </c>
      <c r="C8" s="46">
        <f>24001250+Sheet2!M7+822816.4</f>
        <v>26702694.399999999</v>
      </c>
      <c r="D8" s="46">
        <f t="shared" si="0"/>
        <v>2.6702694399999998</v>
      </c>
      <c r="E8" s="173">
        <v>25879878</v>
      </c>
      <c r="F8" s="46">
        <f t="shared" si="0"/>
        <v>2.5879878000000001</v>
      </c>
      <c r="G8" s="47">
        <f t="shared" si="1"/>
        <v>822816.39999999851</v>
      </c>
      <c r="H8" s="47">
        <f t="shared" si="2"/>
        <v>8.228163999999985E-2</v>
      </c>
    </row>
    <row r="9" spans="1:10" ht="16.5" x14ac:dyDescent="0.3">
      <c r="A9" s="44">
        <v>8</v>
      </c>
      <c r="B9" s="51" t="s">
        <v>65</v>
      </c>
      <c r="C9" s="46">
        <f>51374880+304912+910832+509426</f>
        <v>53100050</v>
      </c>
      <c r="D9" s="46">
        <f t="shared" si="0"/>
        <v>5.3100050000000003</v>
      </c>
      <c r="E9" s="173">
        <v>51679792</v>
      </c>
      <c r="F9" s="46">
        <f t="shared" si="0"/>
        <v>5.1679792000000004</v>
      </c>
      <c r="G9" s="47">
        <f t="shared" si="1"/>
        <v>1420258</v>
      </c>
      <c r="H9" s="47">
        <f t="shared" si="2"/>
        <v>0.14202580000000001</v>
      </c>
    </row>
    <row r="10" spans="1:10" ht="16.5" x14ac:dyDescent="0.3">
      <c r="A10" s="44">
        <v>9</v>
      </c>
      <c r="B10" s="50" t="s">
        <v>66</v>
      </c>
      <c r="C10" s="46">
        <v>67300075</v>
      </c>
      <c r="D10" s="46">
        <f t="shared" si="0"/>
        <v>6.7300075000000001</v>
      </c>
      <c r="E10" s="173">
        <v>46200000</v>
      </c>
      <c r="F10" s="46">
        <f t="shared" si="0"/>
        <v>4.62</v>
      </c>
      <c r="G10" s="47">
        <f t="shared" si="1"/>
        <v>21100075</v>
      </c>
      <c r="H10" s="47">
        <f t="shared" ref="H10" si="3">G10/10^7</f>
        <v>2.1100075</v>
      </c>
    </row>
    <row r="11" spans="1:10" ht="16.5" x14ac:dyDescent="0.3">
      <c r="A11" s="44"/>
      <c r="B11" s="52" t="s">
        <v>17</v>
      </c>
      <c r="C11" s="53">
        <f>SUM(C2:C10)</f>
        <v>2122159132.4000001</v>
      </c>
      <c r="D11" s="53">
        <f>SUM(D2:D10)</f>
        <v>212.21591323999996</v>
      </c>
      <c r="E11" s="53">
        <f>SUM(E2:E10)</f>
        <v>1943268172</v>
      </c>
      <c r="F11" s="53">
        <f>SUM(F2:F10)</f>
        <v>194.32681720000002</v>
      </c>
      <c r="G11" s="54">
        <f t="shared" ref="G11:H11" si="4">SUM(G2:G10)</f>
        <v>178890960.40000001</v>
      </c>
      <c r="H11" s="54">
        <f t="shared" si="4"/>
        <v>17.889096040000002</v>
      </c>
    </row>
    <row r="13" spans="1:10" x14ac:dyDescent="0.25">
      <c r="C13" s="48">
        <v>239900000</v>
      </c>
    </row>
    <row r="14" spans="1:10" x14ac:dyDescent="0.25">
      <c r="C14" s="48">
        <f>C13-C10</f>
        <v>172599925</v>
      </c>
      <c r="D14"/>
      <c r="E14"/>
      <c r="F14"/>
    </row>
    <row r="15" spans="1:10" x14ac:dyDescent="0.25">
      <c r="D15"/>
      <c r="E15"/>
      <c r="F15"/>
    </row>
    <row r="16" spans="1:10" x14ac:dyDescent="0.25">
      <c r="D16"/>
      <c r="E16"/>
      <c r="F16"/>
    </row>
    <row r="17" spans="3:6" x14ac:dyDescent="0.25">
      <c r="D17" s="48">
        <v>81349102.219999999</v>
      </c>
      <c r="E17"/>
      <c r="F17"/>
    </row>
    <row r="18" spans="3:6" x14ac:dyDescent="0.25">
      <c r="D18" s="128">
        <f>C4/D17</f>
        <v>1.4136615753790922</v>
      </c>
      <c r="E18"/>
      <c r="F18"/>
    </row>
    <row r="19" spans="3:6" x14ac:dyDescent="0.25">
      <c r="C19" s="1"/>
      <c r="D19"/>
      <c r="E19"/>
      <c r="F19"/>
    </row>
    <row r="20" spans="3:6" x14ac:dyDescent="0.25">
      <c r="C20" s="1"/>
      <c r="D20"/>
      <c r="E20"/>
      <c r="F20"/>
    </row>
    <row r="21" spans="3:6" x14ac:dyDescent="0.25">
      <c r="C21" s="1"/>
      <c r="D21" s="1"/>
      <c r="E21"/>
      <c r="F21"/>
    </row>
    <row r="22" spans="3:6" x14ac:dyDescent="0.25">
      <c r="C22" s="1"/>
      <c r="D22"/>
      <c r="E22"/>
      <c r="F22"/>
    </row>
    <row r="23" spans="3:6" x14ac:dyDescent="0.25">
      <c r="C23" s="1"/>
      <c r="D23" s="1"/>
      <c r="E23"/>
      <c r="F23"/>
    </row>
    <row r="24" spans="3:6" x14ac:dyDescent="0.25">
      <c r="C24" s="1"/>
      <c r="D24" s="1"/>
      <c r="E24"/>
      <c r="F24"/>
    </row>
    <row r="25" spans="3:6" x14ac:dyDescent="0.25">
      <c r="C25" s="1"/>
      <c r="D25"/>
      <c r="E25"/>
      <c r="F25"/>
    </row>
    <row r="26" spans="3:6" x14ac:dyDescent="0.25">
      <c r="D26"/>
      <c r="E26"/>
      <c r="F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7537-90C7-47B5-9238-E7389FC79FD3}">
  <dimension ref="A1:H1130"/>
  <sheetViews>
    <sheetView topLeftCell="A1109" workbookViewId="0">
      <selection activeCell="B1128" sqref="B1128"/>
    </sheetView>
  </sheetViews>
  <sheetFormatPr defaultRowHeight="15" x14ac:dyDescent="0.25"/>
  <cols>
    <col min="1" max="1" width="9.28515625" customWidth="1"/>
    <col min="2" max="2" width="15.85546875" bestFit="1" customWidth="1"/>
    <col min="3" max="3" width="21.85546875" bestFit="1" customWidth="1"/>
    <col min="4" max="4" width="14.42578125" customWidth="1"/>
    <col min="5" max="5" width="20.85546875" style="48" bestFit="1" customWidth="1"/>
    <col min="6" max="6" width="19" bestFit="1" customWidth="1"/>
    <col min="7" max="7" width="15.5703125" customWidth="1"/>
    <col min="8" max="8" width="26.7109375" bestFit="1" customWidth="1"/>
  </cols>
  <sheetData>
    <row r="1" spans="1:8" ht="15.75" x14ac:dyDescent="0.25">
      <c r="A1" s="110" t="s">
        <v>59</v>
      </c>
      <c r="B1" s="111" t="s">
        <v>110</v>
      </c>
      <c r="C1" s="112" t="s">
        <v>111</v>
      </c>
      <c r="D1" s="112" t="s">
        <v>112</v>
      </c>
      <c r="E1" s="112" t="s">
        <v>113</v>
      </c>
      <c r="F1" s="113" t="s">
        <v>114</v>
      </c>
      <c r="G1" s="112" t="s">
        <v>115</v>
      </c>
      <c r="H1" s="114" t="s">
        <v>116</v>
      </c>
    </row>
    <row r="2" spans="1:8" ht="15.75" x14ac:dyDescent="0.25">
      <c r="A2" s="98" t="s">
        <v>242</v>
      </c>
      <c r="B2" s="98"/>
      <c r="C2" s="98"/>
      <c r="D2" s="98"/>
      <c r="E2" s="99"/>
      <c r="F2" s="96">
        <v>457549549</v>
      </c>
      <c r="G2" s="97"/>
      <c r="H2" s="106"/>
    </row>
    <row r="3" spans="1:8" ht="31.5" x14ac:dyDescent="0.25">
      <c r="A3" s="104">
        <v>1</v>
      </c>
      <c r="B3" s="80" t="s">
        <v>117</v>
      </c>
      <c r="C3" s="81" t="s">
        <v>118</v>
      </c>
      <c r="D3" s="82">
        <v>45247</v>
      </c>
      <c r="E3" s="83" t="s">
        <v>119</v>
      </c>
      <c r="F3" s="84">
        <v>2500000</v>
      </c>
      <c r="G3" s="81" t="s">
        <v>120</v>
      </c>
      <c r="H3" s="107" t="s">
        <v>121</v>
      </c>
    </row>
    <row r="4" spans="1:8" ht="47.25" x14ac:dyDescent="0.25">
      <c r="A4" s="105">
        <v>2</v>
      </c>
      <c r="B4" s="86" t="s">
        <v>122</v>
      </c>
      <c r="C4" s="87" t="s">
        <v>118</v>
      </c>
      <c r="D4" s="88">
        <v>45248</v>
      </c>
      <c r="E4" s="85" t="s">
        <v>123</v>
      </c>
      <c r="F4" s="89">
        <v>10000000</v>
      </c>
      <c r="G4" s="87" t="s">
        <v>120</v>
      </c>
      <c r="H4" s="108" t="s">
        <v>124</v>
      </c>
    </row>
    <row r="5" spans="1:8" ht="31.5" x14ac:dyDescent="0.25">
      <c r="A5" s="104">
        <v>3</v>
      </c>
      <c r="B5" s="80" t="s">
        <v>107</v>
      </c>
      <c r="C5" s="81" t="s">
        <v>118</v>
      </c>
      <c r="D5" s="82">
        <v>45252</v>
      </c>
      <c r="E5" s="83">
        <v>9</v>
      </c>
      <c r="F5" s="84">
        <v>30000000</v>
      </c>
      <c r="G5" s="81" t="s">
        <v>120</v>
      </c>
      <c r="H5" s="107" t="s">
        <v>125</v>
      </c>
    </row>
    <row r="6" spans="1:8" ht="47.25" x14ac:dyDescent="0.25">
      <c r="A6" s="105">
        <v>4</v>
      </c>
      <c r="B6" s="86" t="s">
        <v>107</v>
      </c>
      <c r="C6" s="87" t="s">
        <v>118</v>
      </c>
      <c r="D6" s="88">
        <v>45253</v>
      </c>
      <c r="E6" s="85">
        <v>10</v>
      </c>
      <c r="F6" s="89">
        <v>59000000</v>
      </c>
      <c r="G6" s="87" t="s">
        <v>120</v>
      </c>
      <c r="H6" s="108" t="s">
        <v>126</v>
      </c>
    </row>
    <row r="7" spans="1:8" ht="47.25" x14ac:dyDescent="0.25">
      <c r="A7" s="104">
        <v>20</v>
      </c>
      <c r="B7" s="80" t="s">
        <v>127</v>
      </c>
      <c r="C7" s="81" t="s">
        <v>118</v>
      </c>
      <c r="D7" s="82">
        <v>45265</v>
      </c>
      <c r="E7" s="83" t="s">
        <v>128</v>
      </c>
      <c r="F7" s="90">
        <v>22606</v>
      </c>
      <c r="G7" s="81" t="s">
        <v>120</v>
      </c>
      <c r="H7" s="107" t="s">
        <v>129</v>
      </c>
    </row>
    <row r="8" spans="1:8" ht="31.5" x14ac:dyDescent="0.25">
      <c r="A8" s="105">
        <v>22</v>
      </c>
      <c r="B8" s="86" t="s">
        <v>127</v>
      </c>
      <c r="C8" s="87" t="s">
        <v>118</v>
      </c>
      <c r="D8" s="88">
        <v>45239</v>
      </c>
      <c r="E8" s="91" t="s">
        <v>130</v>
      </c>
      <c r="F8" s="92">
        <v>27140</v>
      </c>
      <c r="G8" s="87" t="s">
        <v>120</v>
      </c>
      <c r="H8" s="108" t="s">
        <v>131</v>
      </c>
    </row>
    <row r="9" spans="1:8" ht="78.75" x14ac:dyDescent="0.25">
      <c r="A9" s="104">
        <v>23</v>
      </c>
      <c r="B9" s="80" t="s">
        <v>127</v>
      </c>
      <c r="C9" s="81" t="s">
        <v>118</v>
      </c>
      <c r="D9" s="82">
        <v>45238</v>
      </c>
      <c r="E9" s="83" t="s">
        <v>132</v>
      </c>
      <c r="F9" s="90">
        <v>10798</v>
      </c>
      <c r="G9" s="81" t="s">
        <v>120</v>
      </c>
      <c r="H9" s="107" t="s">
        <v>133</v>
      </c>
    </row>
    <row r="10" spans="1:8" ht="31.5" x14ac:dyDescent="0.25">
      <c r="A10" s="105">
        <v>24</v>
      </c>
      <c r="B10" s="86" t="s">
        <v>127</v>
      </c>
      <c r="C10" s="87" t="s">
        <v>118</v>
      </c>
      <c r="D10" s="88">
        <v>45247</v>
      </c>
      <c r="E10" s="91" t="s">
        <v>134</v>
      </c>
      <c r="F10" s="92">
        <v>25077</v>
      </c>
      <c r="G10" s="87" t="s">
        <v>120</v>
      </c>
      <c r="H10" s="108" t="s">
        <v>135</v>
      </c>
    </row>
    <row r="11" spans="1:8" ht="31.5" x14ac:dyDescent="0.25">
      <c r="A11" s="105">
        <v>35</v>
      </c>
      <c r="B11" s="86" t="s">
        <v>136</v>
      </c>
      <c r="C11" s="87" t="s">
        <v>118</v>
      </c>
      <c r="D11" s="88">
        <v>45260</v>
      </c>
      <c r="E11" s="85">
        <v>478</v>
      </c>
      <c r="F11" s="92">
        <v>91500</v>
      </c>
      <c r="G11" s="87" t="s">
        <v>120</v>
      </c>
      <c r="H11" s="108"/>
    </row>
    <row r="12" spans="1:8" ht="47.25" x14ac:dyDescent="0.25">
      <c r="A12" s="104">
        <v>36</v>
      </c>
      <c r="B12" s="80" t="s">
        <v>137</v>
      </c>
      <c r="C12" s="81" t="s">
        <v>118</v>
      </c>
      <c r="D12" s="82">
        <v>45238</v>
      </c>
      <c r="E12" s="79"/>
      <c r="F12" s="90">
        <v>290289</v>
      </c>
      <c r="G12" s="81" t="s">
        <v>120</v>
      </c>
      <c r="H12" s="107" t="s">
        <v>138</v>
      </c>
    </row>
    <row r="13" spans="1:8" ht="31.5" x14ac:dyDescent="0.25">
      <c r="A13" s="105">
        <v>37</v>
      </c>
      <c r="B13" s="86" t="s">
        <v>139</v>
      </c>
      <c r="C13" s="87" t="s">
        <v>118</v>
      </c>
      <c r="D13" s="88">
        <v>45232</v>
      </c>
      <c r="E13" s="85" t="s">
        <v>140</v>
      </c>
      <c r="F13" s="92">
        <v>121875</v>
      </c>
      <c r="G13" s="87" t="s">
        <v>120</v>
      </c>
      <c r="H13" s="108" t="s">
        <v>141</v>
      </c>
    </row>
    <row r="14" spans="1:8" ht="31.5" x14ac:dyDescent="0.25">
      <c r="A14" s="104">
        <v>38</v>
      </c>
      <c r="B14" s="80" t="s">
        <v>139</v>
      </c>
      <c r="C14" s="81" t="s">
        <v>118</v>
      </c>
      <c r="D14" s="82">
        <v>45237</v>
      </c>
      <c r="E14" s="79" t="s">
        <v>142</v>
      </c>
      <c r="F14" s="90">
        <v>121875</v>
      </c>
      <c r="G14" s="81" t="s">
        <v>120</v>
      </c>
      <c r="H14" s="107" t="s">
        <v>141</v>
      </c>
    </row>
    <row r="15" spans="1:8" ht="31.5" x14ac:dyDescent="0.25">
      <c r="A15" s="105">
        <v>39</v>
      </c>
      <c r="B15" s="86" t="s">
        <v>139</v>
      </c>
      <c r="C15" s="87" t="s">
        <v>118</v>
      </c>
      <c r="D15" s="88">
        <v>45249</v>
      </c>
      <c r="E15" s="85" t="s">
        <v>143</v>
      </c>
      <c r="F15" s="92">
        <v>121875</v>
      </c>
      <c r="G15" s="87" t="s">
        <v>120</v>
      </c>
      <c r="H15" s="108" t="s">
        <v>141</v>
      </c>
    </row>
    <row r="16" spans="1:8" ht="31.5" x14ac:dyDescent="0.25">
      <c r="A16" s="104">
        <v>40</v>
      </c>
      <c r="B16" s="80" t="s">
        <v>139</v>
      </c>
      <c r="C16" s="81" t="s">
        <v>118</v>
      </c>
      <c r="D16" s="82">
        <v>45249</v>
      </c>
      <c r="E16" s="79" t="s">
        <v>144</v>
      </c>
      <c r="F16" s="90">
        <v>121875</v>
      </c>
      <c r="G16" s="81" t="s">
        <v>120</v>
      </c>
      <c r="H16" s="107" t="s">
        <v>141</v>
      </c>
    </row>
    <row r="17" spans="1:8" ht="31.5" x14ac:dyDescent="0.25">
      <c r="A17" s="105">
        <v>41</v>
      </c>
      <c r="B17" s="86" t="s">
        <v>139</v>
      </c>
      <c r="C17" s="87" t="s">
        <v>118</v>
      </c>
      <c r="D17" s="88">
        <v>45255</v>
      </c>
      <c r="E17" s="85" t="s">
        <v>145</v>
      </c>
      <c r="F17" s="92">
        <v>121875</v>
      </c>
      <c r="G17" s="87" t="s">
        <v>120</v>
      </c>
      <c r="H17" s="108" t="s">
        <v>141</v>
      </c>
    </row>
    <row r="18" spans="1:8" ht="31.5" x14ac:dyDescent="0.25">
      <c r="A18" s="104">
        <v>42</v>
      </c>
      <c r="B18" s="80" t="s">
        <v>139</v>
      </c>
      <c r="C18" s="81" t="s">
        <v>118</v>
      </c>
      <c r="D18" s="82">
        <v>45231</v>
      </c>
      <c r="E18" s="79" t="s">
        <v>146</v>
      </c>
      <c r="F18" s="90">
        <v>121875</v>
      </c>
      <c r="G18" s="81" t="s">
        <v>120</v>
      </c>
      <c r="H18" s="107" t="s">
        <v>141</v>
      </c>
    </row>
    <row r="19" spans="1:8" ht="31.5" x14ac:dyDescent="0.25">
      <c r="A19" s="105">
        <v>43</v>
      </c>
      <c r="B19" s="86" t="s">
        <v>139</v>
      </c>
      <c r="C19" s="87" t="s">
        <v>118</v>
      </c>
      <c r="D19" s="88">
        <v>45233</v>
      </c>
      <c r="E19" s="85" t="s">
        <v>147</v>
      </c>
      <c r="F19" s="92">
        <v>121875</v>
      </c>
      <c r="G19" s="87" t="s">
        <v>120</v>
      </c>
      <c r="H19" s="108" t="s">
        <v>141</v>
      </c>
    </row>
    <row r="20" spans="1:8" ht="31.5" x14ac:dyDescent="0.25">
      <c r="A20" s="104">
        <v>44</v>
      </c>
      <c r="B20" s="80" t="s">
        <v>139</v>
      </c>
      <c r="C20" s="81" t="s">
        <v>118</v>
      </c>
      <c r="D20" s="82">
        <v>45243</v>
      </c>
      <c r="E20" s="79" t="s">
        <v>148</v>
      </c>
      <c r="F20" s="90">
        <v>121875</v>
      </c>
      <c r="G20" s="81" t="s">
        <v>120</v>
      </c>
      <c r="H20" s="107" t="s">
        <v>141</v>
      </c>
    </row>
    <row r="21" spans="1:8" ht="31.5" x14ac:dyDescent="0.25">
      <c r="A21" s="105">
        <v>45</v>
      </c>
      <c r="B21" s="86" t="s">
        <v>139</v>
      </c>
      <c r="C21" s="87" t="s">
        <v>118</v>
      </c>
      <c r="D21" s="88">
        <v>45236</v>
      </c>
      <c r="E21" s="85" t="s">
        <v>149</v>
      </c>
      <c r="F21" s="92">
        <v>121875</v>
      </c>
      <c r="G21" s="87" t="s">
        <v>120</v>
      </c>
      <c r="H21" s="108" t="s">
        <v>141</v>
      </c>
    </row>
    <row r="22" spans="1:8" ht="31.5" x14ac:dyDescent="0.25">
      <c r="A22" s="104">
        <v>46</v>
      </c>
      <c r="B22" s="80" t="s">
        <v>139</v>
      </c>
      <c r="C22" s="81" t="s">
        <v>118</v>
      </c>
      <c r="D22" s="82">
        <v>45234</v>
      </c>
      <c r="E22" s="79" t="s">
        <v>150</v>
      </c>
      <c r="F22" s="90">
        <v>121875</v>
      </c>
      <c r="G22" s="81" t="s">
        <v>120</v>
      </c>
      <c r="H22" s="107" t="s">
        <v>141</v>
      </c>
    </row>
    <row r="23" spans="1:8" ht="31.5" x14ac:dyDescent="0.25">
      <c r="A23" s="105">
        <v>47</v>
      </c>
      <c r="B23" s="86" t="s">
        <v>139</v>
      </c>
      <c r="C23" s="87" t="s">
        <v>118</v>
      </c>
      <c r="D23" s="88">
        <v>45242</v>
      </c>
      <c r="E23" s="85" t="s">
        <v>151</v>
      </c>
      <c r="F23" s="92">
        <v>121875</v>
      </c>
      <c r="G23" s="87" t="s">
        <v>120</v>
      </c>
      <c r="H23" s="108" t="s">
        <v>141</v>
      </c>
    </row>
    <row r="24" spans="1:8" ht="31.5" x14ac:dyDescent="0.25">
      <c r="A24" s="104">
        <v>48</v>
      </c>
      <c r="B24" s="80" t="s">
        <v>139</v>
      </c>
      <c r="C24" s="81" t="s">
        <v>118</v>
      </c>
      <c r="D24" s="82">
        <v>45256</v>
      </c>
      <c r="E24" s="79" t="s">
        <v>152</v>
      </c>
      <c r="F24" s="90">
        <v>121875</v>
      </c>
      <c r="G24" s="81" t="s">
        <v>120</v>
      </c>
      <c r="H24" s="107" t="s">
        <v>141</v>
      </c>
    </row>
    <row r="25" spans="1:8" ht="31.5" x14ac:dyDescent="0.25">
      <c r="A25" s="105">
        <v>49</v>
      </c>
      <c r="B25" s="86" t="s">
        <v>139</v>
      </c>
      <c r="C25" s="87" t="s">
        <v>118</v>
      </c>
      <c r="D25" s="88">
        <v>45259</v>
      </c>
      <c r="E25" s="85" t="s">
        <v>153</v>
      </c>
      <c r="F25" s="92">
        <v>121875</v>
      </c>
      <c r="G25" s="87" t="s">
        <v>120</v>
      </c>
      <c r="H25" s="108" t="s">
        <v>141</v>
      </c>
    </row>
    <row r="26" spans="1:8" ht="31.5" x14ac:dyDescent="0.25">
      <c r="A26" s="104">
        <v>50</v>
      </c>
      <c r="B26" s="80" t="s">
        <v>154</v>
      </c>
      <c r="C26" s="81" t="s">
        <v>118</v>
      </c>
      <c r="D26" s="82">
        <v>45253</v>
      </c>
      <c r="E26" s="79">
        <v>98</v>
      </c>
      <c r="F26" s="90">
        <v>53806</v>
      </c>
      <c r="G26" s="81" t="s">
        <v>120</v>
      </c>
      <c r="H26" s="107" t="s">
        <v>155</v>
      </c>
    </row>
    <row r="27" spans="1:8" ht="31.5" x14ac:dyDescent="0.25">
      <c r="A27" s="105">
        <v>53</v>
      </c>
      <c r="B27" s="86" t="s">
        <v>156</v>
      </c>
      <c r="C27" s="87" t="s">
        <v>118</v>
      </c>
      <c r="D27" s="88">
        <v>45260</v>
      </c>
      <c r="E27" s="85">
        <v>198</v>
      </c>
      <c r="F27" s="92">
        <v>32834</v>
      </c>
      <c r="G27" s="87" t="s">
        <v>120</v>
      </c>
      <c r="H27" s="108" t="s">
        <v>157</v>
      </c>
    </row>
    <row r="28" spans="1:8" ht="31.5" x14ac:dyDescent="0.25">
      <c r="A28" s="104">
        <v>54</v>
      </c>
      <c r="B28" s="80" t="s">
        <v>156</v>
      </c>
      <c r="C28" s="81" t="s">
        <v>118</v>
      </c>
      <c r="D28" s="82">
        <v>45245</v>
      </c>
      <c r="E28" s="79">
        <v>186</v>
      </c>
      <c r="F28" s="90">
        <v>225635</v>
      </c>
      <c r="G28" s="81" t="s">
        <v>120</v>
      </c>
      <c r="H28" s="107" t="s">
        <v>158</v>
      </c>
    </row>
    <row r="29" spans="1:8" ht="31.5" x14ac:dyDescent="0.25">
      <c r="A29" s="105">
        <v>62</v>
      </c>
      <c r="B29" s="86" t="s">
        <v>159</v>
      </c>
      <c r="C29" s="87" t="s">
        <v>118</v>
      </c>
      <c r="D29" s="88">
        <v>45251</v>
      </c>
      <c r="E29" s="85">
        <v>279</v>
      </c>
      <c r="F29" s="92">
        <v>51684</v>
      </c>
      <c r="G29" s="87" t="s">
        <v>120</v>
      </c>
      <c r="H29" s="108" t="s">
        <v>160</v>
      </c>
    </row>
    <row r="30" spans="1:8" ht="31.5" x14ac:dyDescent="0.25">
      <c r="A30" s="104">
        <v>76</v>
      </c>
      <c r="B30" s="80" t="s">
        <v>161</v>
      </c>
      <c r="C30" s="81" t="s">
        <v>118</v>
      </c>
      <c r="D30" s="82">
        <v>45260</v>
      </c>
      <c r="E30" s="79" t="s">
        <v>162</v>
      </c>
      <c r="F30" s="90">
        <v>620922</v>
      </c>
      <c r="G30" s="81" t="s">
        <v>120</v>
      </c>
      <c r="H30" s="107" t="s">
        <v>163</v>
      </c>
    </row>
    <row r="31" spans="1:8" ht="31.5" x14ac:dyDescent="0.25">
      <c r="A31" s="105">
        <v>79</v>
      </c>
      <c r="B31" s="86" t="s">
        <v>109</v>
      </c>
      <c r="C31" s="87" t="s">
        <v>118</v>
      </c>
      <c r="D31" s="88">
        <v>45231</v>
      </c>
      <c r="E31" s="85" t="s">
        <v>164</v>
      </c>
      <c r="F31" s="92">
        <v>1749232</v>
      </c>
      <c r="G31" s="87" t="s">
        <v>120</v>
      </c>
      <c r="H31" s="108" t="s">
        <v>165</v>
      </c>
    </row>
    <row r="32" spans="1:8" ht="15.75" x14ac:dyDescent="0.25">
      <c r="A32" s="104">
        <v>80</v>
      </c>
      <c r="B32" s="80" t="s">
        <v>166</v>
      </c>
      <c r="C32" s="81" t="s">
        <v>118</v>
      </c>
      <c r="D32" s="82">
        <v>45255</v>
      </c>
      <c r="E32" s="79" t="s">
        <v>167</v>
      </c>
      <c r="F32" s="90">
        <v>214400</v>
      </c>
      <c r="G32" s="81" t="s">
        <v>120</v>
      </c>
      <c r="H32" s="107" t="s">
        <v>168</v>
      </c>
    </row>
    <row r="33" spans="1:8" ht="31.5" x14ac:dyDescent="0.25">
      <c r="A33" s="105">
        <v>81</v>
      </c>
      <c r="B33" s="86" t="s">
        <v>166</v>
      </c>
      <c r="C33" s="87" t="s">
        <v>118</v>
      </c>
      <c r="D33" s="88">
        <v>45252</v>
      </c>
      <c r="E33" s="85" t="s">
        <v>169</v>
      </c>
      <c r="F33" s="92">
        <v>185774</v>
      </c>
      <c r="G33" s="87" t="s">
        <v>120</v>
      </c>
      <c r="H33" s="108" t="s">
        <v>170</v>
      </c>
    </row>
    <row r="34" spans="1:8" ht="15.75" x14ac:dyDescent="0.25">
      <c r="A34" s="104">
        <v>82</v>
      </c>
      <c r="B34" s="80" t="s">
        <v>166</v>
      </c>
      <c r="C34" s="81" t="s">
        <v>118</v>
      </c>
      <c r="D34" s="82">
        <v>45260</v>
      </c>
      <c r="E34" s="79" t="s">
        <v>171</v>
      </c>
      <c r="F34" s="90">
        <v>211200</v>
      </c>
      <c r="G34" s="81" t="s">
        <v>120</v>
      </c>
      <c r="H34" s="107" t="s">
        <v>168</v>
      </c>
    </row>
    <row r="35" spans="1:8" ht="15.75" x14ac:dyDescent="0.25">
      <c r="A35" s="104"/>
      <c r="B35" s="80" t="s">
        <v>166</v>
      </c>
      <c r="C35" s="81" t="s">
        <v>118</v>
      </c>
      <c r="D35" s="125" t="s">
        <v>175</v>
      </c>
      <c r="E35" s="79" t="s">
        <v>176</v>
      </c>
      <c r="F35" s="126">
        <v>211200</v>
      </c>
      <c r="G35" s="125" t="s">
        <v>120</v>
      </c>
      <c r="H35" s="127" t="s">
        <v>174</v>
      </c>
    </row>
    <row r="36" spans="1:8" ht="15.75" x14ac:dyDescent="0.25">
      <c r="A36" s="104"/>
      <c r="B36" s="86" t="s">
        <v>166</v>
      </c>
      <c r="C36" s="87" t="s">
        <v>118</v>
      </c>
      <c r="D36" s="93">
        <v>45240</v>
      </c>
      <c r="E36" s="85" t="s">
        <v>177</v>
      </c>
      <c r="F36" s="94">
        <v>208000</v>
      </c>
      <c r="G36" s="95" t="s">
        <v>120</v>
      </c>
      <c r="H36" s="124" t="s">
        <v>174</v>
      </c>
    </row>
    <row r="37" spans="1:8" ht="15.75" x14ac:dyDescent="0.25">
      <c r="A37" s="104"/>
      <c r="B37" s="80" t="s">
        <v>166</v>
      </c>
      <c r="C37" s="81" t="s">
        <v>118</v>
      </c>
      <c r="D37" s="125" t="s">
        <v>175</v>
      </c>
      <c r="E37" s="79" t="s">
        <v>178</v>
      </c>
      <c r="F37" s="126">
        <v>211200</v>
      </c>
      <c r="G37" s="125" t="s">
        <v>120</v>
      </c>
      <c r="H37" s="127" t="s">
        <v>174</v>
      </c>
    </row>
    <row r="38" spans="1:8" ht="31.5" x14ac:dyDescent="0.25">
      <c r="A38" s="104"/>
      <c r="B38" s="124" t="s">
        <v>184</v>
      </c>
      <c r="C38" s="95" t="s">
        <v>185</v>
      </c>
      <c r="D38" s="93" t="s">
        <v>186</v>
      </c>
      <c r="E38" s="85" t="s">
        <v>187</v>
      </c>
      <c r="F38" s="94">
        <v>109056</v>
      </c>
      <c r="G38" s="95" t="s">
        <v>120</v>
      </c>
      <c r="H38" s="124" t="s">
        <v>188</v>
      </c>
    </row>
    <row r="39" spans="1:8" ht="15.75" x14ac:dyDescent="0.25">
      <c r="A39" s="105">
        <v>93</v>
      </c>
      <c r="B39" s="86" t="s">
        <v>166</v>
      </c>
      <c r="C39" s="87" t="s">
        <v>118</v>
      </c>
      <c r="D39" s="93" t="s">
        <v>172</v>
      </c>
      <c r="E39" s="85" t="s">
        <v>173</v>
      </c>
      <c r="F39" s="94">
        <v>214400</v>
      </c>
      <c r="G39" s="95" t="s">
        <v>120</v>
      </c>
      <c r="H39" s="109" t="s">
        <v>174</v>
      </c>
    </row>
    <row r="40" spans="1:8" ht="15.75" x14ac:dyDescent="0.25">
      <c r="A40" s="105">
        <v>102</v>
      </c>
      <c r="B40" s="86" t="s">
        <v>166</v>
      </c>
      <c r="C40" s="87" t="s">
        <v>118</v>
      </c>
      <c r="D40" s="93" t="s">
        <v>179</v>
      </c>
      <c r="E40" s="85" t="s">
        <v>180</v>
      </c>
      <c r="F40" s="94">
        <v>211200</v>
      </c>
      <c r="G40" s="95" t="s">
        <v>120</v>
      </c>
      <c r="H40" s="109" t="s">
        <v>174</v>
      </c>
    </row>
    <row r="41" spans="1:8" ht="31.5" x14ac:dyDescent="0.25">
      <c r="A41" s="104">
        <v>120</v>
      </c>
      <c r="B41" s="80" t="s">
        <v>181</v>
      </c>
      <c r="C41" s="81" t="s">
        <v>118</v>
      </c>
      <c r="D41" s="82">
        <v>45260</v>
      </c>
      <c r="E41" s="79" t="s">
        <v>182</v>
      </c>
      <c r="F41" s="90">
        <v>646134</v>
      </c>
      <c r="G41" s="81" t="s">
        <v>120</v>
      </c>
      <c r="H41" s="107" t="s">
        <v>183</v>
      </c>
    </row>
    <row r="42" spans="1:8" ht="31.5" x14ac:dyDescent="0.25">
      <c r="A42" s="105">
        <v>150</v>
      </c>
      <c r="B42" s="86" t="s">
        <v>109</v>
      </c>
      <c r="C42" s="87" t="s">
        <v>118</v>
      </c>
      <c r="D42" s="88">
        <v>45288</v>
      </c>
      <c r="E42" s="85" t="s">
        <v>189</v>
      </c>
      <c r="F42" s="92">
        <v>17707660</v>
      </c>
      <c r="G42" s="87" t="s">
        <v>120</v>
      </c>
      <c r="H42" s="108" t="s">
        <v>190</v>
      </c>
    </row>
    <row r="43" spans="1:8" ht="31.5" x14ac:dyDescent="0.25">
      <c r="A43" s="104">
        <v>154</v>
      </c>
      <c r="B43" s="80" t="s">
        <v>109</v>
      </c>
      <c r="C43" s="81" t="s">
        <v>118</v>
      </c>
      <c r="D43" s="82">
        <v>45281</v>
      </c>
      <c r="E43" s="79" t="s">
        <v>191</v>
      </c>
      <c r="F43" s="90">
        <v>1908328</v>
      </c>
      <c r="G43" s="81" t="s">
        <v>120</v>
      </c>
      <c r="H43" s="107" t="s">
        <v>192</v>
      </c>
    </row>
    <row r="44" spans="1:8" ht="31.5" x14ac:dyDescent="0.25">
      <c r="A44" s="105">
        <v>155</v>
      </c>
      <c r="B44" s="86" t="s">
        <v>109</v>
      </c>
      <c r="C44" s="87" t="s">
        <v>118</v>
      </c>
      <c r="D44" s="88">
        <v>45283</v>
      </c>
      <c r="E44" s="85" t="s">
        <v>193</v>
      </c>
      <c r="F44" s="92">
        <v>1885760</v>
      </c>
      <c r="G44" s="87" t="s">
        <v>120</v>
      </c>
      <c r="H44" s="108" t="s">
        <v>190</v>
      </c>
    </row>
    <row r="45" spans="1:8" ht="47.25" x14ac:dyDescent="0.25">
      <c r="A45" s="104">
        <v>156</v>
      </c>
      <c r="B45" s="80" t="s">
        <v>109</v>
      </c>
      <c r="C45" s="81" t="s">
        <v>118</v>
      </c>
      <c r="D45" s="82">
        <v>45284</v>
      </c>
      <c r="E45" s="79" t="s">
        <v>194</v>
      </c>
      <c r="F45" s="90">
        <v>1913048</v>
      </c>
      <c r="G45" s="81" t="s">
        <v>120</v>
      </c>
      <c r="H45" s="107" t="s">
        <v>195</v>
      </c>
    </row>
    <row r="46" spans="1:8" ht="47.25" x14ac:dyDescent="0.25">
      <c r="A46" s="105">
        <v>158</v>
      </c>
      <c r="B46" s="86" t="s">
        <v>109</v>
      </c>
      <c r="C46" s="87" t="s">
        <v>118</v>
      </c>
      <c r="D46" s="88">
        <v>45239</v>
      </c>
      <c r="E46" s="85" t="s">
        <v>196</v>
      </c>
      <c r="F46" s="92">
        <v>1904338</v>
      </c>
      <c r="G46" s="87" t="s">
        <v>120</v>
      </c>
      <c r="H46" s="108" t="s">
        <v>197</v>
      </c>
    </row>
    <row r="47" spans="1:8" ht="31.5" x14ac:dyDescent="0.25">
      <c r="A47" s="104">
        <v>159</v>
      </c>
      <c r="B47" s="80" t="s">
        <v>109</v>
      </c>
      <c r="C47" s="81" t="s">
        <v>118</v>
      </c>
      <c r="D47" s="82">
        <v>45250</v>
      </c>
      <c r="E47" s="79" t="s">
        <v>198</v>
      </c>
      <c r="F47" s="90">
        <v>61425</v>
      </c>
      <c r="G47" s="81" t="s">
        <v>120</v>
      </c>
      <c r="H47" s="107" t="s">
        <v>199</v>
      </c>
    </row>
    <row r="48" spans="1:8" ht="47.25" x14ac:dyDescent="0.25">
      <c r="A48" s="105">
        <v>160</v>
      </c>
      <c r="B48" s="86" t="s">
        <v>109</v>
      </c>
      <c r="C48" s="87" t="s">
        <v>118</v>
      </c>
      <c r="D48" s="88">
        <v>45251</v>
      </c>
      <c r="E48" s="85" t="s">
        <v>200</v>
      </c>
      <c r="F48" s="92">
        <v>1622070</v>
      </c>
      <c r="G48" s="87" t="s">
        <v>120</v>
      </c>
      <c r="H48" s="108" t="s">
        <v>201</v>
      </c>
    </row>
    <row r="49" spans="1:8" ht="31.5" x14ac:dyDescent="0.25">
      <c r="A49" s="104">
        <v>161</v>
      </c>
      <c r="B49" s="80" t="s">
        <v>107</v>
      </c>
      <c r="C49" s="81" t="s">
        <v>118</v>
      </c>
      <c r="D49" s="82">
        <v>45275</v>
      </c>
      <c r="E49" s="79">
        <v>11</v>
      </c>
      <c r="F49" s="90">
        <v>30000000</v>
      </c>
      <c r="G49" s="81" t="s">
        <v>120</v>
      </c>
      <c r="H49" s="107" t="s">
        <v>108</v>
      </c>
    </row>
    <row r="50" spans="1:8" ht="31.5" x14ac:dyDescent="0.25">
      <c r="A50" s="105">
        <v>162</v>
      </c>
      <c r="B50" s="86" t="s">
        <v>107</v>
      </c>
      <c r="C50" s="87" t="s">
        <v>118</v>
      </c>
      <c r="D50" s="88">
        <v>45276</v>
      </c>
      <c r="E50" s="85">
        <v>12</v>
      </c>
      <c r="F50" s="92">
        <v>23600000</v>
      </c>
      <c r="G50" s="87" t="s">
        <v>120</v>
      </c>
      <c r="H50" s="108" t="s">
        <v>108</v>
      </c>
    </row>
    <row r="51" spans="1:8" ht="31.5" x14ac:dyDescent="0.25">
      <c r="A51" s="104">
        <v>163</v>
      </c>
      <c r="B51" s="80" t="s">
        <v>107</v>
      </c>
      <c r="C51" s="81" t="s">
        <v>118</v>
      </c>
      <c r="D51" s="82">
        <v>45291</v>
      </c>
      <c r="E51" s="79">
        <v>15</v>
      </c>
      <c r="F51" s="90">
        <v>50000000</v>
      </c>
      <c r="G51" s="81" t="s">
        <v>120</v>
      </c>
      <c r="H51" s="107" t="s">
        <v>108</v>
      </c>
    </row>
    <row r="52" spans="1:8" ht="267.75" x14ac:dyDescent="0.25">
      <c r="A52" s="105">
        <v>166</v>
      </c>
      <c r="B52" s="86" t="s">
        <v>202</v>
      </c>
      <c r="C52" s="87" t="s">
        <v>118</v>
      </c>
      <c r="D52" s="88">
        <v>45254</v>
      </c>
      <c r="E52" s="85" t="s">
        <v>203</v>
      </c>
      <c r="F52" s="92">
        <v>3254296</v>
      </c>
      <c r="G52" s="87" t="s">
        <v>120</v>
      </c>
      <c r="H52" s="108" t="s">
        <v>204</v>
      </c>
    </row>
    <row r="53" spans="1:8" ht="252" x14ac:dyDescent="0.25">
      <c r="A53" s="104">
        <v>167</v>
      </c>
      <c r="B53" s="80" t="s">
        <v>202</v>
      </c>
      <c r="C53" s="81" t="s">
        <v>118</v>
      </c>
      <c r="D53" s="82">
        <v>45254</v>
      </c>
      <c r="E53" s="79" t="s">
        <v>205</v>
      </c>
      <c r="F53" s="90">
        <v>3000787</v>
      </c>
      <c r="G53" s="81" t="s">
        <v>120</v>
      </c>
      <c r="H53" s="107" t="s">
        <v>206</v>
      </c>
    </row>
    <row r="54" spans="1:8" ht="94.5" x14ac:dyDescent="0.25">
      <c r="A54" s="105">
        <v>168</v>
      </c>
      <c r="B54" s="86" t="s">
        <v>202</v>
      </c>
      <c r="C54" s="87" t="s">
        <v>118</v>
      </c>
      <c r="D54" s="88">
        <v>45255</v>
      </c>
      <c r="E54" s="85" t="s">
        <v>207</v>
      </c>
      <c r="F54" s="92">
        <v>3254369</v>
      </c>
      <c r="G54" s="87" t="s">
        <v>120</v>
      </c>
      <c r="H54" s="108" t="s">
        <v>208</v>
      </c>
    </row>
    <row r="55" spans="1:8" ht="63" x14ac:dyDescent="0.25">
      <c r="A55" s="104">
        <v>169</v>
      </c>
      <c r="B55" s="80" t="s">
        <v>106</v>
      </c>
      <c r="C55" s="81" t="s">
        <v>118</v>
      </c>
      <c r="D55" s="82" t="s">
        <v>209</v>
      </c>
      <c r="E55" s="79"/>
      <c r="F55" s="90">
        <v>15009000</v>
      </c>
      <c r="G55" s="81" t="s">
        <v>120</v>
      </c>
      <c r="H55" s="107" t="s">
        <v>210</v>
      </c>
    </row>
    <row r="56" spans="1:8" ht="78.75" x14ac:dyDescent="0.25">
      <c r="A56" s="105">
        <v>170</v>
      </c>
      <c r="B56" s="86" t="s">
        <v>202</v>
      </c>
      <c r="C56" s="87" t="s">
        <v>118</v>
      </c>
      <c r="D56" s="88">
        <v>45255</v>
      </c>
      <c r="E56" s="85" t="s">
        <v>211</v>
      </c>
      <c r="F56" s="92">
        <v>3063717</v>
      </c>
      <c r="G56" s="87" t="s">
        <v>120</v>
      </c>
      <c r="H56" s="108" t="s">
        <v>212</v>
      </c>
    </row>
    <row r="57" spans="1:8" ht="15.75" x14ac:dyDescent="0.25">
      <c r="A57" s="104">
        <v>175</v>
      </c>
      <c r="B57" s="80" t="s">
        <v>202</v>
      </c>
      <c r="C57" s="81" t="s">
        <v>118</v>
      </c>
      <c r="D57" s="82">
        <v>45234</v>
      </c>
      <c r="E57" s="79" t="s">
        <v>213</v>
      </c>
      <c r="F57" s="90">
        <v>214400</v>
      </c>
      <c r="G57" s="81" t="s">
        <v>120</v>
      </c>
      <c r="H57" s="107" t="s">
        <v>214</v>
      </c>
    </row>
    <row r="58" spans="1:8" ht="15.75" x14ac:dyDescent="0.25">
      <c r="A58" s="105">
        <v>176</v>
      </c>
      <c r="B58" s="86" t="s">
        <v>202</v>
      </c>
      <c r="C58" s="87" t="s">
        <v>118</v>
      </c>
      <c r="D58" s="88">
        <v>45234</v>
      </c>
      <c r="E58" s="85" t="s">
        <v>215</v>
      </c>
      <c r="F58" s="92">
        <v>214400</v>
      </c>
      <c r="G58" s="87" t="s">
        <v>120</v>
      </c>
      <c r="H58" s="108" t="s">
        <v>214</v>
      </c>
    </row>
    <row r="59" spans="1:8" ht="15.75" x14ac:dyDescent="0.25">
      <c r="A59" s="104">
        <v>177</v>
      </c>
      <c r="B59" s="80" t="s">
        <v>202</v>
      </c>
      <c r="C59" s="81" t="s">
        <v>118</v>
      </c>
      <c r="D59" s="82">
        <v>45236</v>
      </c>
      <c r="E59" s="79" t="s">
        <v>216</v>
      </c>
      <c r="F59" s="90">
        <v>39060</v>
      </c>
      <c r="G59" s="81" t="s">
        <v>120</v>
      </c>
      <c r="H59" s="107" t="s">
        <v>217</v>
      </c>
    </row>
    <row r="60" spans="1:8" ht="15.75" x14ac:dyDescent="0.25">
      <c r="A60" s="105">
        <v>178</v>
      </c>
      <c r="B60" s="86" t="s">
        <v>202</v>
      </c>
      <c r="C60" s="87" t="s">
        <v>118</v>
      </c>
      <c r="D60" s="88">
        <v>45239</v>
      </c>
      <c r="E60" s="85" t="s">
        <v>218</v>
      </c>
      <c r="F60" s="92">
        <v>31080</v>
      </c>
      <c r="G60" s="87" t="s">
        <v>120</v>
      </c>
      <c r="H60" s="108" t="s">
        <v>219</v>
      </c>
    </row>
    <row r="61" spans="1:8" ht="15.75" x14ac:dyDescent="0.25">
      <c r="A61" s="104">
        <v>179</v>
      </c>
      <c r="B61" s="80" t="s">
        <v>202</v>
      </c>
      <c r="C61" s="81" t="s">
        <v>118</v>
      </c>
      <c r="D61" s="82">
        <v>45239</v>
      </c>
      <c r="E61" s="79" t="s">
        <v>220</v>
      </c>
      <c r="F61" s="90">
        <v>214400</v>
      </c>
      <c r="G61" s="81" t="s">
        <v>120</v>
      </c>
      <c r="H61" s="107" t="s">
        <v>214</v>
      </c>
    </row>
    <row r="62" spans="1:8" ht="15.75" x14ac:dyDescent="0.25">
      <c r="A62" s="105">
        <v>180</v>
      </c>
      <c r="B62" s="86" t="s">
        <v>202</v>
      </c>
      <c r="C62" s="87" t="s">
        <v>118</v>
      </c>
      <c r="D62" s="88">
        <v>45239</v>
      </c>
      <c r="E62" s="85" t="s">
        <v>221</v>
      </c>
      <c r="F62" s="92">
        <v>85760</v>
      </c>
      <c r="G62" s="87" t="s">
        <v>120</v>
      </c>
      <c r="H62" s="108" t="s">
        <v>214</v>
      </c>
    </row>
    <row r="63" spans="1:8" ht="15.75" x14ac:dyDescent="0.25">
      <c r="A63" s="104">
        <v>181</v>
      </c>
      <c r="B63" s="80" t="s">
        <v>202</v>
      </c>
      <c r="C63" s="81" t="s">
        <v>118</v>
      </c>
      <c r="D63" s="82">
        <v>45239</v>
      </c>
      <c r="E63" s="79" t="s">
        <v>222</v>
      </c>
      <c r="F63" s="90">
        <v>128640</v>
      </c>
      <c r="G63" s="81" t="s">
        <v>120</v>
      </c>
      <c r="H63" s="107" t="s">
        <v>214</v>
      </c>
    </row>
    <row r="64" spans="1:8" ht="15.75" x14ac:dyDescent="0.25">
      <c r="A64" s="105">
        <v>182</v>
      </c>
      <c r="B64" s="86" t="s">
        <v>202</v>
      </c>
      <c r="C64" s="87" t="s">
        <v>118</v>
      </c>
      <c r="D64" s="88">
        <v>45244</v>
      </c>
      <c r="E64" s="85" t="s">
        <v>223</v>
      </c>
      <c r="F64" s="92">
        <v>50400</v>
      </c>
      <c r="G64" s="87" t="s">
        <v>120</v>
      </c>
      <c r="H64" s="108" t="s">
        <v>219</v>
      </c>
    </row>
    <row r="65" spans="1:8" ht="15.75" x14ac:dyDescent="0.25">
      <c r="A65" s="104">
        <v>183</v>
      </c>
      <c r="B65" s="80" t="s">
        <v>202</v>
      </c>
      <c r="C65" s="81" t="s">
        <v>118</v>
      </c>
      <c r="D65" s="82">
        <v>45244</v>
      </c>
      <c r="E65" s="79" t="s">
        <v>224</v>
      </c>
      <c r="F65" s="90">
        <v>214400</v>
      </c>
      <c r="G65" s="81" t="s">
        <v>120</v>
      </c>
      <c r="H65" s="107" t="s">
        <v>214</v>
      </c>
    </row>
    <row r="66" spans="1:8" ht="15.75" x14ac:dyDescent="0.25">
      <c r="A66" s="105">
        <v>184</v>
      </c>
      <c r="B66" s="86" t="s">
        <v>202</v>
      </c>
      <c r="C66" s="87" t="s">
        <v>118</v>
      </c>
      <c r="D66" s="88">
        <v>45245</v>
      </c>
      <c r="E66" s="85" t="s">
        <v>225</v>
      </c>
      <c r="F66" s="92">
        <v>107200</v>
      </c>
      <c r="G66" s="87" t="s">
        <v>120</v>
      </c>
      <c r="H66" s="108" t="s">
        <v>214</v>
      </c>
    </row>
    <row r="67" spans="1:8" ht="15.75" x14ac:dyDescent="0.25">
      <c r="A67" s="104">
        <v>185</v>
      </c>
      <c r="B67" s="80" t="s">
        <v>202</v>
      </c>
      <c r="C67" s="81" t="s">
        <v>118</v>
      </c>
      <c r="D67" s="82">
        <v>45245</v>
      </c>
      <c r="E67" s="79" t="s">
        <v>226</v>
      </c>
      <c r="F67" s="90">
        <v>107200</v>
      </c>
      <c r="G67" s="81" t="s">
        <v>120</v>
      </c>
      <c r="H67" s="107" t="s">
        <v>214</v>
      </c>
    </row>
    <row r="68" spans="1:8" ht="15.75" x14ac:dyDescent="0.25">
      <c r="A68" s="105">
        <v>222</v>
      </c>
      <c r="B68" s="86" t="s">
        <v>202</v>
      </c>
      <c r="C68" s="87" t="s">
        <v>118</v>
      </c>
      <c r="D68" s="88">
        <v>45231</v>
      </c>
      <c r="E68" s="85" t="s">
        <v>227</v>
      </c>
      <c r="F68" s="92">
        <v>8576</v>
      </c>
      <c r="G68" s="87" t="s">
        <v>120</v>
      </c>
      <c r="H68" s="108" t="s">
        <v>214</v>
      </c>
    </row>
    <row r="69" spans="1:8" ht="15.75" x14ac:dyDescent="0.25">
      <c r="A69" s="104">
        <v>228</v>
      </c>
      <c r="B69" s="80" t="s">
        <v>202</v>
      </c>
      <c r="C69" s="81" t="s">
        <v>118</v>
      </c>
      <c r="D69" s="82">
        <v>45231</v>
      </c>
      <c r="E69" s="79" t="s">
        <v>228</v>
      </c>
      <c r="F69" s="90">
        <v>85760</v>
      </c>
      <c r="G69" s="81" t="s">
        <v>120</v>
      </c>
      <c r="H69" s="107" t="s">
        <v>214</v>
      </c>
    </row>
    <row r="70" spans="1:8" ht="15.75" x14ac:dyDescent="0.25">
      <c r="A70" s="105">
        <v>229</v>
      </c>
      <c r="B70" s="86" t="s">
        <v>202</v>
      </c>
      <c r="C70" s="87" t="s">
        <v>118</v>
      </c>
      <c r="D70" s="88">
        <v>45231</v>
      </c>
      <c r="E70" s="85" t="s">
        <v>229</v>
      </c>
      <c r="F70" s="92">
        <v>214400</v>
      </c>
      <c r="G70" s="87" t="s">
        <v>120</v>
      </c>
      <c r="H70" s="108" t="s">
        <v>214</v>
      </c>
    </row>
    <row r="71" spans="1:8" ht="15.75" x14ac:dyDescent="0.25">
      <c r="A71" s="104">
        <v>238</v>
      </c>
      <c r="B71" s="80" t="s">
        <v>202</v>
      </c>
      <c r="C71" s="81" t="s">
        <v>118</v>
      </c>
      <c r="D71" s="82">
        <v>45231</v>
      </c>
      <c r="E71" s="79" t="s">
        <v>230</v>
      </c>
      <c r="F71" s="90">
        <v>128640</v>
      </c>
      <c r="G71" s="81" t="s">
        <v>120</v>
      </c>
      <c r="H71" s="107" t="s">
        <v>214</v>
      </c>
    </row>
    <row r="72" spans="1:8" ht="15.75" x14ac:dyDescent="0.25">
      <c r="A72" s="105">
        <v>239</v>
      </c>
      <c r="B72" s="86" t="s">
        <v>202</v>
      </c>
      <c r="C72" s="87" t="s">
        <v>118</v>
      </c>
      <c r="D72" s="88">
        <v>45233</v>
      </c>
      <c r="E72" s="85" t="s">
        <v>231</v>
      </c>
      <c r="F72" s="92">
        <v>214400</v>
      </c>
      <c r="G72" s="87" t="s">
        <v>120</v>
      </c>
      <c r="H72" s="108" t="s">
        <v>214</v>
      </c>
    </row>
    <row r="73" spans="1:8" ht="409.5" x14ac:dyDescent="0.25">
      <c r="A73" s="104">
        <v>290</v>
      </c>
      <c r="B73" s="80" t="s">
        <v>202</v>
      </c>
      <c r="C73" s="81" t="s">
        <v>118</v>
      </c>
      <c r="D73" s="82">
        <v>45253</v>
      </c>
      <c r="E73" s="79"/>
      <c r="F73" s="90">
        <v>62408438</v>
      </c>
      <c r="G73" s="81" t="s">
        <v>120</v>
      </c>
      <c r="H73" s="107" t="s">
        <v>232</v>
      </c>
    </row>
    <row r="74" spans="1:8" ht="31.5" x14ac:dyDescent="0.25">
      <c r="A74" s="105">
        <v>356</v>
      </c>
      <c r="B74" s="86" t="s">
        <v>233</v>
      </c>
      <c r="C74" s="87" t="s">
        <v>118</v>
      </c>
      <c r="D74" s="88">
        <v>45273</v>
      </c>
      <c r="E74" s="85" t="s">
        <v>234</v>
      </c>
      <c r="F74" s="92">
        <v>1948410</v>
      </c>
      <c r="G74" s="87" t="s">
        <v>120</v>
      </c>
      <c r="H74" s="108" t="s">
        <v>235</v>
      </c>
    </row>
    <row r="75" spans="1:8" ht="31.5" x14ac:dyDescent="0.25">
      <c r="A75" s="104">
        <v>357</v>
      </c>
      <c r="B75" s="80" t="s">
        <v>233</v>
      </c>
      <c r="C75" s="81" t="s">
        <v>118</v>
      </c>
      <c r="D75" s="82">
        <v>45260</v>
      </c>
      <c r="E75" s="79" t="s">
        <v>236</v>
      </c>
      <c r="F75" s="90">
        <v>1942691</v>
      </c>
      <c r="G75" s="81" t="s">
        <v>120</v>
      </c>
      <c r="H75" s="107" t="s">
        <v>235</v>
      </c>
    </row>
    <row r="76" spans="1:8" ht="15.75" x14ac:dyDescent="0.25">
      <c r="A76" s="105">
        <v>359</v>
      </c>
      <c r="B76" s="86" t="s">
        <v>233</v>
      </c>
      <c r="C76" s="87" t="s">
        <v>118</v>
      </c>
      <c r="D76" s="88">
        <v>45271</v>
      </c>
      <c r="E76" s="85" t="s">
        <v>237</v>
      </c>
      <c r="F76" s="92">
        <v>1916683</v>
      </c>
      <c r="G76" s="87" t="s">
        <v>120</v>
      </c>
      <c r="H76" s="108" t="s">
        <v>238</v>
      </c>
    </row>
    <row r="77" spans="1:8" ht="31.5" x14ac:dyDescent="0.25">
      <c r="A77" s="104">
        <v>360</v>
      </c>
      <c r="B77" s="80" t="s">
        <v>233</v>
      </c>
      <c r="C77" s="81" t="s">
        <v>118</v>
      </c>
      <c r="D77" s="82">
        <v>45247</v>
      </c>
      <c r="E77" s="79" t="s">
        <v>239</v>
      </c>
      <c r="F77" s="90">
        <v>1779530</v>
      </c>
      <c r="G77" s="81" t="s">
        <v>120</v>
      </c>
      <c r="H77" s="107" t="s">
        <v>235</v>
      </c>
    </row>
    <row r="78" spans="1:8" ht="15.75" x14ac:dyDescent="0.25">
      <c r="A78" s="105">
        <v>361</v>
      </c>
      <c r="B78" s="86" t="s">
        <v>233</v>
      </c>
      <c r="C78" s="87" t="s">
        <v>118</v>
      </c>
      <c r="D78" s="88">
        <v>45256</v>
      </c>
      <c r="E78" s="85" t="s">
        <v>240</v>
      </c>
      <c r="F78" s="92">
        <v>1903961</v>
      </c>
      <c r="G78" s="87" t="s">
        <v>120</v>
      </c>
      <c r="H78" s="108" t="s">
        <v>238</v>
      </c>
    </row>
    <row r="79" spans="1:8" ht="15.75" x14ac:dyDescent="0.25">
      <c r="A79" s="115">
        <v>362</v>
      </c>
      <c r="B79" s="116" t="s">
        <v>233</v>
      </c>
      <c r="C79" s="117" t="s">
        <v>118</v>
      </c>
      <c r="D79" s="118">
        <v>45235</v>
      </c>
      <c r="E79" s="119" t="s">
        <v>241</v>
      </c>
      <c r="F79" s="120">
        <v>1736577</v>
      </c>
      <c r="G79" s="117" t="s">
        <v>120</v>
      </c>
      <c r="H79" s="121" t="s">
        <v>238</v>
      </c>
    </row>
    <row r="80" spans="1:8" ht="15.75" x14ac:dyDescent="0.25">
      <c r="A80" s="85">
        <v>2</v>
      </c>
      <c r="B80" s="95" t="s">
        <v>109</v>
      </c>
      <c r="C80" s="95" t="s">
        <v>118</v>
      </c>
      <c r="D80" s="132">
        <v>45295</v>
      </c>
      <c r="E80" s="91" t="s">
        <v>243</v>
      </c>
      <c r="F80" s="135">
        <v>1888605</v>
      </c>
      <c r="G80" s="95" t="s">
        <v>120</v>
      </c>
      <c r="H80" s="87" t="s">
        <v>244</v>
      </c>
    </row>
    <row r="81" spans="1:8" ht="15.75" x14ac:dyDescent="0.25">
      <c r="A81" s="85">
        <v>3</v>
      </c>
      <c r="B81" s="95" t="s">
        <v>109</v>
      </c>
      <c r="C81" s="95" t="s">
        <v>118</v>
      </c>
      <c r="D81" s="132">
        <v>45299</v>
      </c>
      <c r="E81" s="91" t="s">
        <v>245</v>
      </c>
      <c r="F81" s="135">
        <v>1865450</v>
      </c>
      <c r="G81" s="95" t="s">
        <v>120</v>
      </c>
      <c r="H81" s="87" t="s">
        <v>246</v>
      </c>
    </row>
    <row r="82" spans="1:8" ht="15.75" x14ac:dyDescent="0.25">
      <c r="A82" s="85">
        <v>4</v>
      </c>
      <c r="B82" s="95" t="s">
        <v>109</v>
      </c>
      <c r="C82" s="95" t="s">
        <v>118</v>
      </c>
      <c r="D82" s="132">
        <v>45297</v>
      </c>
      <c r="E82" s="91" t="s">
        <v>247</v>
      </c>
      <c r="F82" s="135">
        <v>1879386</v>
      </c>
      <c r="G82" s="95" t="s">
        <v>120</v>
      </c>
      <c r="H82" s="87" t="s">
        <v>246</v>
      </c>
    </row>
    <row r="83" spans="1:8" ht="15.75" x14ac:dyDescent="0.25">
      <c r="A83" s="85">
        <v>5</v>
      </c>
      <c r="B83" s="95" t="s">
        <v>109</v>
      </c>
      <c r="C83" s="95" t="s">
        <v>118</v>
      </c>
      <c r="D83" s="132">
        <v>45362</v>
      </c>
      <c r="E83" s="91" t="s">
        <v>248</v>
      </c>
      <c r="F83" s="135">
        <v>1939718</v>
      </c>
      <c r="G83" s="95" t="s">
        <v>120</v>
      </c>
      <c r="H83" s="87" t="s">
        <v>249</v>
      </c>
    </row>
    <row r="84" spans="1:8" ht="15.75" x14ac:dyDescent="0.25">
      <c r="A84" s="85">
        <v>8</v>
      </c>
      <c r="B84" s="95" t="s">
        <v>250</v>
      </c>
      <c r="C84" s="95" t="s">
        <v>118</v>
      </c>
      <c r="D84" s="132">
        <v>45355</v>
      </c>
      <c r="E84" s="91">
        <v>732</v>
      </c>
      <c r="F84" s="135">
        <v>15281</v>
      </c>
      <c r="G84" s="95" t="s">
        <v>120</v>
      </c>
      <c r="H84" s="87" t="s">
        <v>251</v>
      </c>
    </row>
    <row r="85" spans="1:8" ht="15.75" x14ac:dyDescent="0.25">
      <c r="A85" s="85">
        <v>9</v>
      </c>
      <c r="B85" s="95" t="s">
        <v>250</v>
      </c>
      <c r="C85" s="95" t="s">
        <v>118</v>
      </c>
      <c r="D85" s="132">
        <v>45321</v>
      </c>
      <c r="E85" s="91">
        <v>654</v>
      </c>
      <c r="F85" s="135">
        <v>7965</v>
      </c>
      <c r="G85" s="95" t="s">
        <v>120</v>
      </c>
      <c r="H85" s="87" t="s">
        <v>251</v>
      </c>
    </row>
    <row r="86" spans="1:8" ht="15.75" x14ac:dyDescent="0.25">
      <c r="A86" s="85">
        <v>10</v>
      </c>
      <c r="B86" s="95" t="s">
        <v>250</v>
      </c>
      <c r="C86" s="95" t="s">
        <v>118</v>
      </c>
      <c r="D86" s="132">
        <v>45322</v>
      </c>
      <c r="E86" s="91">
        <v>658</v>
      </c>
      <c r="F86" s="135">
        <v>13157</v>
      </c>
      <c r="G86" s="95" t="s">
        <v>120</v>
      </c>
      <c r="H86" s="87" t="s">
        <v>252</v>
      </c>
    </row>
    <row r="87" spans="1:8" ht="15.75" x14ac:dyDescent="0.25">
      <c r="A87" s="85">
        <v>11</v>
      </c>
      <c r="B87" s="95" t="s">
        <v>250</v>
      </c>
      <c r="C87" s="95" t="s">
        <v>118</v>
      </c>
      <c r="D87" s="132">
        <v>45322</v>
      </c>
      <c r="E87" s="91">
        <v>659</v>
      </c>
      <c r="F87" s="135">
        <v>7965</v>
      </c>
      <c r="G87" s="95" t="s">
        <v>120</v>
      </c>
      <c r="H87" s="87" t="s">
        <v>251</v>
      </c>
    </row>
    <row r="88" spans="1:8" ht="15.75" x14ac:dyDescent="0.25">
      <c r="A88" s="85">
        <v>12</v>
      </c>
      <c r="B88" s="95" t="s">
        <v>250</v>
      </c>
      <c r="C88" s="95" t="s">
        <v>118</v>
      </c>
      <c r="D88" s="132">
        <v>45363</v>
      </c>
      <c r="E88" s="91">
        <v>744</v>
      </c>
      <c r="F88" s="135">
        <v>16815</v>
      </c>
      <c r="G88" s="95" t="s">
        <v>120</v>
      </c>
      <c r="H88" s="87" t="s">
        <v>253</v>
      </c>
    </row>
    <row r="89" spans="1:8" ht="15.75" x14ac:dyDescent="0.25">
      <c r="A89" s="85">
        <v>18</v>
      </c>
      <c r="B89" s="95" t="s">
        <v>127</v>
      </c>
      <c r="C89" s="95" t="s">
        <v>118</v>
      </c>
      <c r="D89" s="132">
        <v>45327</v>
      </c>
      <c r="E89" s="85">
        <v>12659</v>
      </c>
      <c r="F89" s="135">
        <v>11078</v>
      </c>
      <c r="G89" s="95" t="s">
        <v>120</v>
      </c>
      <c r="H89" s="87" t="s">
        <v>254</v>
      </c>
    </row>
    <row r="90" spans="1:8" ht="15.75" x14ac:dyDescent="0.25">
      <c r="A90" s="85">
        <v>19</v>
      </c>
      <c r="B90" s="95" t="s">
        <v>127</v>
      </c>
      <c r="C90" s="95" t="s">
        <v>118</v>
      </c>
      <c r="D90" s="132">
        <v>45346</v>
      </c>
      <c r="E90" s="85">
        <v>13610</v>
      </c>
      <c r="F90" s="135">
        <v>9529</v>
      </c>
      <c r="G90" s="95" t="s">
        <v>120</v>
      </c>
      <c r="H90" s="87" t="s">
        <v>255</v>
      </c>
    </row>
    <row r="91" spans="1:8" ht="15.75" x14ac:dyDescent="0.25">
      <c r="A91" s="85">
        <v>20</v>
      </c>
      <c r="B91" s="95" t="s">
        <v>127</v>
      </c>
      <c r="C91" s="95" t="s">
        <v>118</v>
      </c>
      <c r="D91" s="132">
        <v>45322</v>
      </c>
      <c r="E91" s="85">
        <v>12408</v>
      </c>
      <c r="F91" s="135">
        <v>58840</v>
      </c>
      <c r="G91" s="95" t="s">
        <v>120</v>
      </c>
      <c r="H91" s="87" t="s">
        <v>256</v>
      </c>
    </row>
    <row r="92" spans="1:8" ht="15.75" x14ac:dyDescent="0.25">
      <c r="A92" s="85">
        <v>21</v>
      </c>
      <c r="B92" s="95" t="s">
        <v>127</v>
      </c>
      <c r="C92" s="95" t="s">
        <v>118</v>
      </c>
      <c r="D92" s="132">
        <v>45353</v>
      </c>
      <c r="E92" s="85">
        <v>13970</v>
      </c>
      <c r="F92" s="135">
        <v>19338</v>
      </c>
      <c r="G92" s="95" t="s">
        <v>120</v>
      </c>
      <c r="H92" s="87" t="s">
        <v>257</v>
      </c>
    </row>
    <row r="93" spans="1:8" ht="15.75" x14ac:dyDescent="0.25">
      <c r="A93" s="85">
        <v>22</v>
      </c>
      <c r="B93" s="95" t="s">
        <v>127</v>
      </c>
      <c r="C93" s="95" t="s">
        <v>118</v>
      </c>
      <c r="D93" s="132">
        <v>45354</v>
      </c>
      <c r="E93" s="85">
        <v>14004</v>
      </c>
      <c r="F93" s="135">
        <v>26548</v>
      </c>
      <c r="G93" s="95" t="s">
        <v>120</v>
      </c>
      <c r="H93" s="87" t="s">
        <v>258</v>
      </c>
    </row>
    <row r="94" spans="1:8" ht="15.75" x14ac:dyDescent="0.25">
      <c r="A94" s="85">
        <v>23</v>
      </c>
      <c r="B94" s="95" t="s">
        <v>127</v>
      </c>
      <c r="C94" s="95" t="s">
        <v>118</v>
      </c>
      <c r="D94" s="132">
        <v>45298</v>
      </c>
      <c r="E94" s="85">
        <v>11306</v>
      </c>
      <c r="F94" s="135">
        <v>45004</v>
      </c>
      <c r="G94" s="95" t="s">
        <v>120</v>
      </c>
      <c r="H94" s="87" t="s">
        <v>259</v>
      </c>
    </row>
    <row r="95" spans="1:8" ht="15.75" x14ac:dyDescent="0.25">
      <c r="A95" s="85">
        <v>24</v>
      </c>
      <c r="B95" s="95" t="s">
        <v>127</v>
      </c>
      <c r="C95" s="95" t="s">
        <v>118</v>
      </c>
      <c r="D95" s="132">
        <v>45316</v>
      </c>
      <c r="E95" s="85">
        <v>12162</v>
      </c>
      <c r="F95" s="135">
        <v>23352</v>
      </c>
      <c r="G95" s="95" t="s">
        <v>120</v>
      </c>
      <c r="H95" s="87" t="s">
        <v>260</v>
      </c>
    </row>
    <row r="96" spans="1:8" ht="15.75" x14ac:dyDescent="0.25">
      <c r="A96" s="85">
        <v>25</v>
      </c>
      <c r="B96" s="95" t="s">
        <v>127</v>
      </c>
      <c r="C96" s="95" t="s">
        <v>118</v>
      </c>
      <c r="D96" s="132">
        <v>45346</v>
      </c>
      <c r="E96" s="85">
        <v>13648</v>
      </c>
      <c r="F96" s="135">
        <v>18718</v>
      </c>
      <c r="G96" s="95" t="s">
        <v>120</v>
      </c>
      <c r="H96" s="87" t="s">
        <v>261</v>
      </c>
    </row>
    <row r="97" spans="1:8" ht="15.75" x14ac:dyDescent="0.25">
      <c r="A97" s="85">
        <v>26</v>
      </c>
      <c r="B97" s="95" t="s">
        <v>127</v>
      </c>
      <c r="C97" s="95" t="s">
        <v>118</v>
      </c>
      <c r="D97" s="132">
        <v>45348</v>
      </c>
      <c r="E97" s="85">
        <v>13711</v>
      </c>
      <c r="F97" s="135">
        <v>3421</v>
      </c>
      <c r="G97" s="95" t="s">
        <v>120</v>
      </c>
      <c r="H97" s="87" t="s">
        <v>262</v>
      </c>
    </row>
    <row r="98" spans="1:8" ht="15.75" x14ac:dyDescent="0.25">
      <c r="A98" s="85">
        <v>27</v>
      </c>
      <c r="B98" s="95" t="s">
        <v>263</v>
      </c>
      <c r="C98" s="95" t="s">
        <v>118</v>
      </c>
      <c r="D98" s="132">
        <v>45341</v>
      </c>
      <c r="E98" s="91" t="s">
        <v>264</v>
      </c>
      <c r="F98" s="135">
        <v>1869049</v>
      </c>
      <c r="G98" s="95" t="s">
        <v>120</v>
      </c>
      <c r="H98" s="87" t="s">
        <v>265</v>
      </c>
    </row>
    <row r="99" spans="1:8" ht="15.75" x14ac:dyDescent="0.25">
      <c r="A99" s="85">
        <v>28</v>
      </c>
      <c r="B99" s="95" t="s">
        <v>263</v>
      </c>
      <c r="C99" s="95" t="s">
        <v>118</v>
      </c>
      <c r="D99" s="132">
        <v>45311</v>
      </c>
      <c r="E99" s="85" t="s">
        <v>266</v>
      </c>
      <c r="F99" s="135">
        <v>1958420</v>
      </c>
      <c r="G99" s="95" t="s">
        <v>120</v>
      </c>
      <c r="H99" s="87" t="s">
        <v>267</v>
      </c>
    </row>
    <row r="100" spans="1:8" ht="15.75" x14ac:dyDescent="0.25">
      <c r="A100" s="85">
        <v>29</v>
      </c>
      <c r="B100" s="95" t="s">
        <v>263</v>
      </c>
      <c r="C100" s="95" t="s">
        <v>118</v>
      </c>
      <c r="D100" s="132">
        <v>45338</v>
      </c>
      <c r="E100" s="85" t="s">
        <v>268</v>
      </c>
      <c r="F100" s="135">
        <v>1883140</v>
      </c>
      <c r="G100" s="95" t="s">
        <v>120</v>
      </c>
      <c r="H100" s="87" t="s">
        <v>269</v>
      </c>
    </row>
    <row r="101" spans="1:8" ht="15.75" x14ac:dyDescent="0.25">
      <c r="A101" s="85">
        <v>30</v>
      </c>
      <c r="B101" s="95" t="s">
        <v>263</v>
      </c>
      <c r="C101" s="95" t="s">
        <v>118</v>
      </c>
      <c r="D101" s="132">
        <v>45302</v>
      </c>
      <c r="E101" s="85" t="s">
        <v>270</v>
      </c>
      <c r="F101" s="135">
        <v>1673134</v>
      </c>
      <c r="G101" s="95" t="s">
        <v>120</v>
      </c>
      <c r="H101" s="87" t="s">
        <v>271</v>
      </c>
    </row>
    <row r="102" spans="1:8" ht="15.75" x14ac:dyDescent="0.25">
      <c r="A102" s="85">
        <v>31</v>
      </c>
      <c r="B102" s="95" t="s">
        <v>272</v>
      </c>
      <c r="C102" s="95" t="s">
        <v>118</v>
      </c>
      <c r="D102" s="132">
        <v>45352</v>
      </c>
      <c r="E102" s="85">
        <v>562</v>
      </c>
      <c r="F102" s="135">
        <v>13723</v>
      </c>
      <c r="G102" s="95" t="s">
        <v>120</v>
      </c>
      <c r="H102" s="87" t="s">
        <v>273</v>
      </c>
    </row>
    <row r="103" spans="1:8" ht="15.75" x14ac:dyDescent="0.25">
      <c r="A103" s="85">
        <v>32</v>
      </c>
      <c r="B103" s="95" t="s">
        <v>274</v>
      </c>
      <c r="C103" s="95" t="s">
        <v>118</v>
      </c>
      <c r="D103" s="132">
        <v>45299</v>
      </c>
      <c r="E103" s="85" t="s">
        <v>275</v>
      </c>
      <c r="F103" s="135">
        <v>8000</v>
      </c>
      <c r="G103" s="95" t="s">
        <v>120</v>
      </c>
      <c r="H103" s="87" t="s">
        <v>276</v>
      </c>
    </row>
    <row r="104" spans="1:8" ht="15.75" x14ac:dyDescent="0.25">
      <c r="A104" s="85">
        <v>33</v>
      </c>
      <c r="B104" s="95" t="s">
        <v>277</v>
      </c>
      <c r="C104" s="95" t="s">
        <v>118</v>
      </c>
      <c r="D104" s="132">
        <v>45310</v>
      </c>
      <c r="E104" s="85">
        <v>1095</v>
      </c>
      <c r="F104" s="135">
        <v>34125</v>
      </c>
      <c r="G104" s="95" t="s">
        <v>120</v>
      </c>
      <c r="H104" s="87" t="s">
        <v>278</v>
      </c>
    </row>
    <row r="105" spans="1:8" ht="15.75" x14ac:dyDescent="0.25">
      <c r="A105" s="85">
        <v>38</v>
      </c>
      <c r="B105" s="95" t="s">
        <v>279</v>
      </c>
      <c r="C105" s="95" t="s">
        <v>118</v>
      </c>
      <c r="D105" s="132">
        <v>45295</v>
      </c>
      <c r="E105" s="85" t="s">
        <v>280</v>
      </c>
      <c r="F105" s="135">
        <v>6372</v>
      </c>
      <c r="G105" s="95" t="s">
        <v>120</v>
      </c>
      <c r="H105" s="87" t="s">
        <v>281</v>
      </c>
    </row>
    <row r="106" spans="1:8" ht="15.75" x14ac:dyDescent="0.25">
      <c r="A106" s="85">
        <v>39</v>
      </c>
      <c r="B106" s="95" t="s">
        <v>282</v>
      </c>
      <c r="C106" s="95" t="s">
        <v>118</v>
      </c>
      <c r="D106" s="132">
        <v>45323</v>
      </c>
      <c r="E106" s="85">
        <v>327</v>
      </c>
      <c r="F106" s="135">
        <v>6312</v>
      </c>
      <c r="G106" s="95" t="s">
        <v>120</v>
      </c>
      <c r="H106" s="87" t="s">
        <v>283</v>
      </c>
    </row>
    <row r="107" spans="1:8" ht="15.75" x14ac:dyDescent="0.25">
      <c r="A107" s="85">
        <v>40</v>
      </c>
      <c r="B107" s="95" t="s">
        <v>282</v>
      </c>
      <c r="C107" s="95" t="s">
        <v>118</v>
      </c>
      <c r="D107" s="132">
        <v>45341</v>
      </c>
      <c r="E107" s="85">
        <v>358</v>
      </c>
      <c r="F107" s="135">
        <v>11844</v>
      </c>
      <c r="G107" s="95" t="s">
        <v>120</v>
      </c>
      <c r="H107" s="87" t="s">
        <v>284</v>
      </c>
    </row>
    <row r="108" spans="1:8" ht="15.75" x14ac:dyDescent="0.25">
      <c r="A108" s="85">
        <v>44</v>
      </c>
      <c r="B108" s="95" t="s">
        <v>285</v>
      </c>
      <c r="C108" s="95" t="s">
        <v>118</v>
      </c>
      <c r="D108" s="132">
        <v>45351</v>
      </c>
      <c r="E108" s="85">
        <v>533</v>
      </c>
      <c r="F108" s="135">
        <v>28500</v>
      </c>
      <c r="G108" s="95" t="s">
        <v>120</v>
      </c>
      <c r="H108" s="87"/>
    </row>
    <row r="109" spans="1:8" ht="15.75" x14ac:dyDescent="0.25">
      <c r="A109" s="85">
        <v>45</v>
      </c>
      <c r="B109" s="95" t="s">
        <v>285</v>
      </c>
      <c r="C109" s="95" t="s">
        <v>118</v>
      </c>
      <c r="D109" s="132">
        <v>45322</v>
      </c>
      <c r="E109" s="85">
        <v>509</v>
      </c>
      <c r="F109" s="135">
        <v>69000</v>
      </c>
      <c r="G109" s="95" t="s">
        <v>120</v>
      </c>
      <c r="H109" s="87" t="s">
        <v>286</v>
      </c>
    </row>
    <row r="110" spans="1:8" ht="15.75" x14ac:dyDescent="0.25">
      <c r="A110" s="85">
        <v>49</v>
      </c>
      <c r="B110" s="95" t="s">
        <v>287</v>
      </c>
      <c r="C110" s="95" t="s">
        <v>118</v>
      </c>
      <c r="D110" s="132">
        <v>45341</v>
      </c>
      <c r="E110" s="85" t="s">
        <v>288</v>
      </c>
      <c r="F110" s="135">
        <v>124500</v>
      </c>
      <c r="G110" s="95" t="s">
        <v>120</v>
      </c>
      <c r="H110" s="87" t="s">
        <v>289</v>
      </c>
    </row>
    <row r="111" spans="1:8" ht="15.75" x14ac:dyDescent="0.25">
      <c r="A111" s="85">
        <v>50</v>
      </c>
      <c r="B111" s="95" t="s">
        <v>287</v>
      </c>
      <c r="C111" s="95" t="s">
        <v>118</v>
      </c>
      <c r="D111" s="132">
        <v>45377</v>
      </c>
      <c r="E111" s="85" t="s">
        <v>290</v>
      </c>
      <c r="F111" s="135">
        <v>124500</v>
      </c>
      <c r="G111" s="95" t="s">
        <v>120</v>
      </c>
      <c r="H111" s="87" t="s">
        <v>289</v>
      </c>
    </row>
    <row r="112" spans="1:8" ht="15.75" x14ac:dyDescent="0.25">
      <c r="A112" s="85">
        <v>51</v>
      </c>
      <c r="B112" s="95" t="s">
        <v>287</v>
      </c>
      <c r="C112" s="95" t="s">
        <v>118</v>
      </c>
      <c r="D112" s="132">
        <v>45377</v>
      </c>
      <c r="E112" s="85" t="s">
        <v>291</v>
      </c>
      <c r="F112" s="135">
        <v>124500</v>
      </c>
      <c r="G112" s="95" t="s">
        <v>120</v>
      </c>
      <c r="H112" s="87" t="s">
        <v>289</v>
      </c>
    </row>
    <row r="113" spans="1:8" ht="15.75" x14ac:dyDescent="0.25">
      <c r="A113" s="85">
        <v>52</v>
      </c>
      <c r="B113" s="95" t="s">
        <v>287</v>
      </c>
      <c r="C113" s="95" t="s">
        <v>118</v>
      </c>
      <c r="D113" s="132">
        <v>45378</v>
      </c>
      <c r="E113" s="85" t="s">
        <v>292</v>
      </c>
      <c r="F113" s="135">
        <v>124500</v>
      </c>
      <c r="G113" s="95" t="s">
        <v>120</v>
      </c>
      <c r="H113" s="87" t="s">
        <v>289</v>
      </c>
    </row>
    <row r="114" spans="1:8" ht="15.75" x14ac:dyDescent="0.25">
      <c r="A114" s="85">
        <v>53</v>
      </c>
      <c r="B114" s="95" t="s">
        <v>287</v>
      </c>
      <c r="C114" s="95" t="s">
        <v>118</v>
      </c>
      <c r="D114" s="132">
        <v>45378</v>
      </c>
      <c r="E114" s="85" t="s">
        <v>293</v>
      </c>
      <c r="F114" s="135">
        <v>124500</v>
      </c>
      <c r="G114" s="95" t="s">
        <v>120</v>
      </c>
      <c r="H114" s="87" t="s">
        <v>289</v>
      </c>
    </row>
    <row r="115" spans="1:8" ht="15.75" x14ac:dyDescent="0.25">
      <c r="A115" s="85">
        <v>54</v>
      </c>
      <c r="B115" s="95" t="s">
        <v>287</v>
      </c>
      <c r="C115" s="95" t="s">
        <v>118</v>
      </c>
      <c r="D115" s="132">
        <v>45299</v>
      </c>
      <c r="E115" s="85" t="s">
        <v>294</v>
      </c>
      <c r="F115" s="135">
        <v>121875</v>
      </c>
      <c r="G115" s="95" t="s">
        <v>120</v>
      </c>
      <c r="H115" s="87" t="s">
        <v>289</v>
      </c>
    </row>
    <row r="116" spans="1:8" ht="15.75" x14ac:dyDescent="0.25">
      <c r="A116" s="85">
        <v>55</v>
      </c>
      <c r="B116" s="95" t="s">
        <v>287</v>
      </c>
      <c r="C116" s="95" t="s">
        <v>118</v>
      </c>
      <c r="D116" s="132">
        <v>45337</v>
      </c>
      <c r="E116" s="85" t="s">
        <v>295</v>
      </c>
      <c r="F116" s="135">
        <v>124500</v>
      </c>
      <c r="G116" s="95" t="s">
        <v>120</v>
      </c>
      <c r="H116" s="87" t="s">
        <v>289</v>
      </c>
    </row>
    <row r="117" spans="1:8" ht="15.75" x14ac:dyDescent="0.25">
      <c r="A117" s="85">
        <v>56</v>
      </c>
      <c r="B117" s="95" t="s">
        <v>287</v>
      </c>
      <c r="C117" s="95" t="s">
        <v>118</v>
      </c>
      <c r="D117" s="132">
        <v>45295</v>
      </c>
      <c r="E117" s="85" t="s">
        <v>296</v>
      </c>
      <c r="F117" s="135">
        <v>121875</v>
      </c>
      <c r="G117" s="95" t="s">
        <v>120</v>
      </c>
      <c r="H117" s="87" t="s">
        <v>289</v>
      </c>
    </row>
    <row r="118" spans="1:8" ht="15.75" x14ac:dyDescent="0.25">
      <c r="A118" s="85">
        <v>57</v>
      </c>
      <c r="B118" s="95" t="s">
        <v>287</v>
      </c>
      <c r="C118" s="95" t="s">
        <v>118</v>
      </c>
      <c r="D118" s="132">
        <v>45299</v>
      </c>
      <c r="E118" s="85" t="s">
        <v>297</v>
      </c>
      <c r="F118" s="135">
        <v>121875</v>
      </c>
      <c r="G118" s="95" t="s">
        <v>120</v>
      </c>
      <c r="H118" s="87" t="s">
        <v>289</v>
      </c>
    </row>
    <row r="119" spans="1:8" ht="15.75" x14ac:dyDescent="0.25">
      <c r="A119" s="85">
        <v>58</v>
      </c>
      <c r="B119" s="95" t="s">
        <v>287</v>
      </c>
      <c r="C119" s="95" t="s">
        <v>118</v>
      </c>
      <c r="D119" s="132">
        <v>45300</v>
      </c>
      <c r="E119" s="85" t="s">
        <v>298</v>
      </c>
      <c r="F119" s="135">
        <v>121875</v>
      </c>
      <c r="G119" s="95" t="s">
        <v>120</v>
      </c>
      <c r="H119" s="87" t="s">
        <v>289</v>
      </c>
    </row>
    <row r="120" spans="1:8" ht="15.75" x14ac:dyDescent="0.25">
      <c r="A120" s="85">
        <v>59</v>
      </c>
      <c r="B120" s="95" t="s">
        <v>287</v>
      </c>
      <c r="C120" s="95" t="s">
        <v>118</v>
      </c>
      <c r="D120" s="132">
        <v>45303</v>
      </c>
      <c r="E120" s="85" t="s">
        <v>299</v>
      </c>
      <c r="F120" s="135">
        <v>121875</v>
      </c>
      <c r="G120" s="95" t="s">
        <v>120</v>
      </c>
      <c r="H120" s="87" t="s">
        <v>289</v>
      </c>
    </row>
    <row r="121" spans="1:8" ht="15.75" x14ac:dyDescent="0.25">
      <c r="A121" s="85">
        <v>60</v>
      </c>
      <c r="B121" s="95" t="s">
        <v>287</v>
      </c>
      <c r="C121" s="95" t="s">
        <v>118</v>
      </c>
      <c r="D121" s="132">
        <v>45311</v>
      </c>
      <c r="E121" s="85" t="s">
        <v>300</v>
      </c>
      <c r="F121" s="135">
        <v>121875</v>
      </c>
      <c r="G121" s="95" t="s">
        <v>120</v>
      </c>
      <c r="H121" s="87" t="s">
        <v>289</v>
      </c>
    </row>
    <row r="122" spans="1:8" ht="15.75" x14ac:dyDescent="0.25">
      <c r="A122" s="85">
        <v>61</v>
      </c>
      <c r="B122" s="95" t="s">
        <v>287</v>
      </c>
      <c r="C122" s="95" t="s">
        <v>118</v>
      </c>
      <c r="D122" s="132">
        <v>45320</v>
      </c>
      <c r="E122" s="85" t="s">
        <v>301</v>
      </c>
      <c r="F122" s="135">
        <v>121875</v>
      </c>
      <c r="G122" s="95" t="s">
        <v>120</v>
      </c>
      <c r="H122" s="87" t="s">
        <v>289</v>
      </c>
    </row>
    <row r="123" spans="1:8" ht="15.75" x14ac:dyDescent="0.25">
      <c r="A123" s="85">
        <v>62</v>
      </c>
      <c r="B123" s="95" t="s">
        <v>287</v>
      </c>
      <c r="C123" s="95" t="s">
        <v>118</v>
      </c>
      <c r="D123" s="132">
        <v>45335</v>
      </c>
      <c r="E123" s="85" t="s">
        <v>302</v>
      </c>
      <c r="F123" s="135">
        <v>124500</v>
      </c>
      <c r="G123" s="95" t="s">
        <v>120</v>
      </c>
      <c r="H123" s="87" t="s">
        <v>289</v>
      </c>
    </row>
    <row r="124" spans="1:8" ht="15.75" x14ac:dyDescent="0.25">
      <c r="A124" s="85">
        <v>65</v>
      </c>
      <c r="B124" s="95" t="s">
        <v>287</v>
      </c>
      <c r="C124" s="95" t="s">
        <v>118</v>
      </c>
      <c r="D124" s="132">
        <v>45296</v>
      </c>
      <c r="E124" s="85" t="s">
        <v>303</v>
      </c>
      <c r="F124" s="135">
        <v>121875</v>
      </c>
      <c r="G124" s="95" t="s">
        <v>120</v>
      </c>
      <c r="H124" s="87" t="s">
        <v>289</v>
      </c>
    </row>
    <row r="125" spans="1:8" ht="15.75" x14ac:dyDescent="0.25">
      <c r="A125" s="85">
        <v>66</v>
      </c>
      <c r="B125" s="95" t="s">
        <v>287</v>
      </c>
      <c r="C125" s="95" t="s">
        <v>118</v>
      </c>
      <c r="D125" s="132">
        <v>45311</v>
      </c>
      <c r="E125" s="85" t="s">
        <v>304</v>
      </c>
      <c r="F125" s="135">
        <v>121875</v>
      </c>
      <c r="G125" s="95" t="s">
        <v>120</v>
      </c>
      <c r="H125" s="87" t="s">
        <v>289</v>
      </c>
    </row>
    <row r="126" spans="1:8" ht="15.75" x14ac:dyDescent="0.25">
      <c r="A126" s="85">
        <v>67</v>
      </c>
      <c r="B126" s="95" t="s">
        <v>287</v>
      </c>
      <c r="C126" s="95" t="s">
        <v>118</v>
      </c>
      <c r="D126" s="132">
        <v>45313</v>
      </c>
      <c r="E126" s="85" t="s">
        <v>305</v>
      </c>
      <c r="F126" s="135">
        <v>121875</v>
      </c>
      <c r="G126" s="95" t="s">
        <v>120</v>
      </c>
      <c r="H126" s="87" t="s">
        <v>289</v>
      </c>
    </row>
    <row r="127" spans="1:8" ht="15.75" x14ac:dyDescent="0.25">
      <c r="A127" s="85">
        <v>68</v>
      </c>
      <c r="B127" s="95" t="s">
        <v>287</v>
      </c>
      <c r="C127" s="95" t="s">
        <v>118</v>
      </c>
      <c r="D127" s="132">
        <v>45335</v>
      </c>
      <c r="E127" s="85" t="s">
        <v>306</v>
      </c>
      <c r="F127" s="135">
        <v>124500</v>
      </c>
      <c r="G127" s="95" t="s">
        <v>120</v>
      </c>
      <c r="H127" s="87" t="s">
        <v>289</v>
      </c>
    </row>
    <row r="128" spans="1:8" ht="15.75" x14ac:dyDescent="0.25">
      <c r="A128" s="85">
        <v>69</v>
      </c>
      <c r="B128" s="95" t="s">
        <v>287</v>
      </c>
      <c r="C128" s="95" t="s">
        <v>118</v>
      </c>
      <c r="D128" s="132">
        <v>45332</v>
      </c>
      <c r="E128" s="85" t="s">
        <v>307</v>
      </c>
      <c r="F128" s="135">
        <v>124500</v>
      </c>
      <c r="G128" s="95" t="s">
        <v>120</v>
      </c>
      <c r="H128" s="87" t="s">
        <v>289</v>
      </c>
    </row>
    <row r="129" spans="1:8" ht="15.75" x14ac:dyDescent="0.25">
      <c r="A129" s="85">
        <v>70</v>
      </c>
      <c r="B129" s="95" t="s">
        <v>287</v>
      </c>
      <c r="C129" s="95" t="s">
        <v>118</v>
      </c>
      <c r="D129" s="132">
        <v>45332</v>
      </c>
      <c r="E129" s="85" t="s">
        <v>308</v>
      </c>
      <c r="F129" s="135">
        <v>124500</v>
      </c>
      <c r="G129" s="95" t="s">
        <v>120</v>
      </c>
      <c r="H129" s="87" t="s">
        <v>289</v>
      </c>
    </row>
    <row r="130" spans="1:8" ht="15.75" x14ac:dyDescent="0.25">
      <c r="A130" s="85">
        <v>72</v>
      </c>
      <c r="B130" s="95" t="s">
        <v>309</v>
      </c>
      <c r="C130" s="95" t="s">
        <v>118</v>
      </c>
      <c r="D130" s="132">
        <v>45367</v>
      </c>
      <c r="E130" s="91">
        <v>379</v>
      </c>
      <c r="F130" s="135">
        <v>93310</v>
      </c>
      <c r="G130" s="95" t="s">
        <v>120</v>
      </c>
      <c r="H130" s="87" t="s">
        <v>310</v>
      </c>
    </row>
    <row r="131" spans="1:8" ht="15.75" x14ac:dyDescent="0.25">
      <c r="A131" s="85">
        <v>75</v>
      </c>
      <c r="B131" s="95" t="s">
        <v>107</v>
      </c>
      <c r="C131" s="95" t="s">
        <v>118</v>
      </c>
      <c r="D131" s="132">
        <v>45304</v>
      </c>
      <c r="E131" s="91">
        <v>13</v>
      </c>
      <c r="F131" s="135">
        <v>30000000</v>
      </c>
      <c r="G131" s="95" t="s">
        <v>120</v>
      </c>
      <c r="H131" s="87" t="s">
        <v>108</v>
      </c>
    </row>
    <row r="132" spans="1:8" ht="15.75" x14ac:dyDescent="0.25">
      <c r="A132" s="85">
        <v>76</v>
      </c>
      <c r="B132" s="95" t="s">
        <v>107</v>
      </c>
      <c r="C132" s="95" t="s">
        <v>118</v>
      </c>
      <c r="D132" s="132">
        <v>45304</v>
      </c>
      <c r="E132" s="91">
        <v>14</v>
      </c>
      <c r="F132" s="135">
        <v>23600000</v>
      </c>
      <c r="G132" s="95" t="s">
        <v>120</v>
      </c>
      <c r="H132" s="87" t="s">
        <v>108</v>
      </c>
    </row>
    <row r="133" spans="1:8" ht="15.75" x14ac:dyDescent="0.25">
      <c r="A133" s="85">
        <v>77</v>
      </c>
      <c r="B133" s="95" t="s">
        <v>107</v>
      </c>
      <c r="C133" s="95" t="s">
        <v>118</v>
      </c>
      <c r="D133" s="132">
        <v>45356</v>
      </c>
      <c r="E133" s="91">
        <v>15</v>
      </c>
      <c r="F133" s="135">
        <v>72710436</v>
      </c>
      <c r="G133" s="95" t="s">
        <v>120</v>
      </c>
      <c r="H133" s="87" t="s">
        <v>108</v>
      </c>
    </row>
    <row r="134" spans="1:8" ht="15.75" x14ac:dyDescent="0.25">
      <c r="A134" s="85">
        <v>83</v>
      </c>
      <c r="B134" s="95" t="s">
        <v>311</v>
      </c>
      <c r="C134" s="95" t="s">
        <v>118</v>
      </c>
      <c r="D134" s="132">
        <v>45293</v>
      </c>
      <c r="E134" s="91"/>
      <c r="F134" s="135">
        <v>367027</v>
      </c>
      <c r="G134" s="95" t="s">
        <v>120</v>
      </c>
      <c r="H134" s="87" t="s">
        <v>312</v>
      </c>
    </row>
    <row r="135" spans="1:8" ht="15.75" x14ac:dyDescent="0.25">
      <c r="A135" s="85">
        <v>84</v>
      </c>
      <c r="B135" s="95" t="s">
        <v>313</v>
      </c>
      <c r="C135" s="95" t="s">
        <v>118</v>
      </c>
      <c r="D135" s="132">
        <v>45306</v>
      </c>
      <c r="E135" s="91" t="s">
        <v>314</v>
      </c>
      <c r="F135" s="135">
        <v>35129</v>
      </c>
      <c r="G135" s="95" t="s">
        <v>120</v>
      </c>
      <c r="H135" s="87" t="s">
        <v>315</v>
      </c>
    </row>
    <row r="136" spans="1:8" ht="15.75" x14ac:dyDescent="0.25">
      <c r="A136" s="85">
        <v>85</v>
      </c>
      <c r="B136" s="95" t="s">
        <v>313</v>
      </c>
      <c r="C136" s="95" t="s">
        <v>118</v>
      </c>
      <c r="D136" s="132">
        <v>45322</v>
      </c>
      <c r="E136" s="91" t="s">
        <v>316</v>
      </c>
      <c r="F136" s="135">
        <v>111871</v>
      </c>
      <c r="G136" s="95" t="s">
        <v>120</v>
      </c>
      <c r="H136" s="87" t="s">
        <v>317</v>
      </c>
    </row>
    <row r="137" spans="1:8" ht="15.75" x14ac:dyDescent="0.25">
      <c r="A137" s="85">
        <v>86</v>
      </c>
      <c r="B137" s="95" t="s">
        <v>313</v>
      </c>
      <c r="C137" s="95" t="s">
        <v>118</v>
      </c>
      <c r="D137" s="132">
        <v>45337</v>
      </c>
      <c r="E137" s="91" t="s">
        <v>318</v>
      </c>
      <c r="F137" s="135">
        <v>79200</v>
      </c>
      <c r="G137" s="95" t="s">
        <v>120</v>
      </c>
      <c r="H137" s="87" t="s">
        <v>319</v>
      </c>
    </row>
    <row r="138" spans="1:8" ht="15.75" x14ac:dyDescent="0.25">
      <c r="A138" s="85">
        <v>88</v>
      </c>
      <c r="B138" s="95" t="s">
        <v>313</v>
      </c>
      <c r="C138" s="95" t="s">
        <v>118</v>
      </c>
      <c r="D138" s="132">
        <v>45306</v>
      </c>
      <c r="E138" s="91" t="s">
        <v>320</v>
      </c>
      <c r="F138" s="135">
        <v>35932</v>
      </c>
      <c r="G138" s="95" t="s">
        <v>120</v>
      </c>
      <c r="H138" s="87" t="s">
        <v>319</v>
      </c>
    </row>
    <row r="139" spans="1:8" ht="15.75" x14ac:dyDescent="0.25">
      <c r="A139" s="85">
        <v>89</v>
      </c>
      <c r="B139" s="95" t="s">
        <v>321</v>
      </c>
      <c r="C139" s="95" t="s">
        <v>118</v>
      </c>
      <c r="D139" s="132">
        <v>45322</v>
      </c>
      <c r="E139" s="91" t="s">
        <v>322</v>
      </c>
      <c r="F139" s="135">
        <v>178661</v>
      </c>
      <c r="G139" s="95" t="s">
        <v>120</v>
      </c>
      <c r="H139" s="87" t="s">
        <v>323</v>
      </c>
    </row>
    <row r="140" spans="1:8" ht="15.75" x14ac:dyDescent="0.25">
      <c r="A140" s="85">
        <v>90</v>
      </c>
      <c r="B140" s="95" t="s">
        <v>321</v>
      </c>
      <c r="C140" s="95" t="s">
        <v>118</v>
      </c>
      <c r="D140" s="132">
        <v>45351</v>
      </c>
      <c r="E140" s="91" t="s">
        <v>324</v>
      </c>
      <c r="F140" s="135">
        <v>227165</v>
      </c>
      <c r="G140" s="95" t="s">
        <v>120</v>
      </c>
      <c r="H140" s="87" t="s">
        <v>325</v>
      </c>
    </row>
    <row r="141" spans="1:8" ht="15.75" x14ac:dyDescent="0.25">
      <c r="A141" s="85">
        <v>91</v>
      </c>
      <c r="B141" s="95" t="s">
        <v>321</v>
      </c>
      <c r="C141" s="95" t="s">
        <v>118</v>
      </c>
      <c r="D141" s="132">
        <v>45337</v>
      </c>
      <c r="E141" s="91" t="s">
        <v>326</v>
      </c>
      <c r="F141" s="135">
        <v>316796</v>
      </c>
      <c r="G141" s="95" t="s">
        <v>120</v>
      </c>
      <c r="H141" s="87" t="s">
        <v>323</v>
      </c>
    </row>
    <row r="142" spans="1:8" ht="15.75" x14ac:dyDescent="0.25">
      <c r="A142" s="85">
        <v>92</v>
      </c>
      <c r="B142" s="95" t="s">
        <v>321</v>
      </c>
      <c r="C142" s="95" t="s">
        <v>118</v>
      </c>
      <c r="D142" s="132">
        <v>45366</v>
      </c>
      <c r="E142" s="91" t="s">
        <v>327</v>
      </c>
      <c r="F142" s="135">
        <v>201369</v>
      </c>
      <c r="G142" s="95" t="s">
        <v>120</v>
      </c>
      <c r="H142" s="87" t="s">
        <v>325</v>
      </c>
    </row>
    <row r="143" spans="1:8" ht="15.75" x14ac:dyDescent="0.25">
      <c r="A143" s="85">
        <v>93</v>
      </c>
      <c r="B143" s="95" t="s">
        <v>321</v>
      </c>
      <c r="C143" s="95" t="s">
        <v>118</v>
      </c>
      <c r="D143" s="132">
        <v>45382</v>
      </c>
      <c r="E143" s="91" t="s">
        <v>328</v>
      </c>
      <c r="F143" s="135">
        <v>250279</v>
      </c>
      <c r="G143" s="95" t="s">
        <v>120</v>
      </c>
      <c r="H143" s="87" t="s">
        <v>325</v>
      </c>
    </row>
    <row r="144" spans="1:8" ht="15.75" x14ac:dyDescent="0.25">
      <c r="A144" s="85">
        <v>95</v>
      </c>
      <c r="B144" s="95" t="s">
        <v>321</v>
      </c>
      <c r="C144" s="95" t="s">
        <v>118</v>
      </c>
      <c r="D144" s="132">
        <v>45306</v>
      </c>
      <c r="E144" s="91" t="s">
        <v>329</v>
      </c>
      <c r="F144" s="135">
        <v>238606</v>
      </c>
      <c r="G144" s="95" t="s">
        <v>120</v>
      </c>
      <c r="H144" s="87" t="s">
        <v>323</v>
      </c>
    </row>
    <row r="145" spans="1:8" ht="15.75" x14ac:dyDescent="0.25">
      <c r="A145" s="85">
        <v>96</v>
      </c>
      <c r="B145" s="95" t="s">
        <v>330</v>
      </c>
      <c r="C145" s="95" t="s">
        <v>118</v>
      </c>
      <c r="D145" s="132">
        <v>45357</v>
      </c>
      <c r="E145" s="85">
        <v>346</v>
      </c>
      <c r="F145" s="135">
        <v>13500</v>
      </c>
      <c r="G145" s="133"/>
      <c r="H145" s="87" t="s">
        <v>331</v>
      </c>
    </row>
    <row r="146" spans="1:8" ht="15.75" x14ac:dyDescent="0.25">
      <c r="A146" s="85">
        <v>97</v>
      </c>
      <c r="B146" s="95" t="s">
        <v>330</v>
      </c>
      <c r="C146" s="95" t="s">
        <v>118</v>
      </c>
      <c r="D146" s="132">
        <v>45329</v>
      </c>
      <c r="E146" s="85">
        <v>222</v>
      </c>
      <c r="F146" s="135">
        <v>13500</v>
      </c>
      <c r="G146" s="95" t="s">
        <v>120</v>
      </c>
      <c r="H146" s="87" t="s">
        <v>331</v>
      </c>
    </row>
    <row r="147" spans="1:8" ht="15.75" x14ac:dyDescent="0.25">
      <c r="A147" s="85">
        <v>98</v>
      </c>
      <c r="B147" s="95" t="s">
        <v>330</v>
      </c>
      <c r="C147" s="95" t="s">
        <v>118</v>
      </c>
      <c r="D147" s="132">
        <v>45293</v>
      </c>
      <c r="E147" s="85">
        <v>117</v>
      </c>
      <c r="F147" s="135">
        <v>13500</v>
      </c>
      <c r="G147" s="95" t="s">
        <v>120</v>
      </c>
      <c r="H147" s="87" t="s">
        <v>331</v>
      </c>
    </row>
    <row r="148" spans="1:8" ht="15.75" x14ac:dyDescent="0.25">
      <c r="A148" s="85">
        <v>99</v>
      </c>
      <c r="B148" s="95" t="s">
        <v>332</v>
      </c>
      <c r="C148" s="95" t="s">
        <v>118</v>
      </c>
      <c r="D148" s="132">
        <v>45310</v>
      </c>
      <c r="E148" s="85" t="s">
        <v>333</v>
      </c>
      <c r="F148" s="135">
        <v>20025</v>
      </c>
      <c r="G148" s="95" t="s">
        <v>120</v>
      </c>
      <c r="H148" s="87" t="s">
        <v>334</v>
      </c>
    </row>
    <row r="149" spans="1:8" ht="15.75" x14ac:dyDescent="0.25">
      <c r="A149" s="85">
        <v>100</v>
      </c>
      <c r="B149" s="95" t="s">
        <v>332</v>
      </c>
      <c r="C149" s="95" t="s">
        <v>118</v>
      </c>
      <c r="D149" s="132">
        <v>45300</v>
      </c>
      <c r="E149" s="85" t="s">
        <v>335</v>
      </c>
      <c r="F149" s="135">
        <v>1888</v>
      </c>
      <c r="G149" s="95" t="s">
        <v>120</v>
      </c>
      <c r="H149" s="87" t="s">
        <v>336</v>
      </c>
    </row>
    <row r="150" spans="1:8" ht="15.75" x14ac:dyDescent="0.25">
      <c r="A150" s="85">
        <v>101</v>
      </c>
      <c r="B150" s="95" t="s">
        <v>332</v>
      </c>
      <c r="C150" s="95" t="s">
        <v>118</v>
      </c>
      <c r="D150" s="132">
        <v>45358</v>
      </c>
      <c r="E150" s="85" t="s">
        <v>337</v>
      </c>
      <c r="F150" s="135">
        <v>5581</v>
      </c>
      <c r="G150" s="95" t="s">
        <v>120</v>
      </c>
      <c r="H150" s="87" t="s">
        <v>338</v>
      </c>
    </row>
    <row r="151" spans="1:8" ht="15.75" x14ac:dyDescent="0.25">
      <c r="A151" s="85">
        <v>102</v>
      </c>
      <c r="B151" s="95" t="s">
        <v>332</v>
      </c>
      <c r="C151" s="95" t="s">
        <v>118</v>
      </c>
      <c r="D151" s="132">
        <v>45336</v>
      </c>
      <c r="E151" s="85" t="s">
        <v>339</v>
      </c>
      <c r="F151" s="135">
        <v>4673</v>
      </c>
      <c r="G151" s="95" t="s">
        <v>120</v>
      </c>
      <c r="H151" s="87" t="s">
        <v>340</v>
      </c>
    </row>
    <row r="152" spans="1:8" ht="15.75" x14ac:dyDescent="0.25">
      <c r="A152" s="85">
        <v>103</v>
      </c>
      <c r="B152" s="95" t="s">
        <v>332</v>
      </c>
      <c r="C152" s="95" t="s">
        <v>118</v>
      </c>
      <c r="D152" s="132">
        <v>45300</v>
      </c>
      <c r="E152" s="85" t="s">
        <v>335</v>
      </c>
      <c r="F152" s="135">
        <v>1888</v>
      </c>
      <c r="G152" s="95" t="s">
        <v>120</v>
      </c>
      <c r="H152" s="87" t="s">
        <v>336</v>
      </c>
    </row>
    <row r="153" spans="1:8" ht="15.75" x14ac:dyDescent="0.25">
      <c r="A153" s="85">
        <v>104</v>
      </c>
      <c r="B153" s="95" t="s">
        <v>332</v>
      </c>
      <c r="C153" s="95" t="s">
        <v>118</v>
      </c>
      <c r="D153" s="132">
        <v>45310</v>
      </c>
      <c r="E153" s="85" t="s">
        <v>341</v>
      </c>
      <c r="F153" s="135">
        <v>1982</v>
      </c>
      <c r="G153" s="95" t="s">
        <v>120</v>
      </c>
      <c r="H153" s="87" t="s">
        <v>336</v>
      </c>
    </row>
    <row r="154" spans="1:8" ht="15.75" x14ac:dyDescent="0.25">
      <c r="A154" s="85">
        <v>105</v>
      </c>
      <c r="B154" s="95" t="s">
        <v>332</v>
      </c>
      <c r="C154" s="95" t="s">
        <v>118</v>
      </c>
      <c r="D154" s="132">
        <v>45300</v>
      </c>
      <c r="E154" s="85" t="s">
        <v>342</v>
      </c>
      <c r="F154" s="135">
        <v>19018</v>
      </c>
      <c r="G154" s="95" t="s">
        <v>120</v>
      </c>
      <c r="H154" s="87" t="s">
        <v>334</v>
      </c>
    </row>
    <row r="155" spans="1:8" ht="15.75" x14ac:dyDescent="0.25">
      <c r="A155" s="85">
        <v>112</v>
      </c>
      <c r="B155" s="95" t="s">
        <v>343</v>
      </c>
      <c r="C155" s="95" t="s">
        <v>118</v>
      </c>
      <c r="D155" s="132">
        <v>45314</v>
      </c>
      <c r="E155" s="85">
        <v>2.02203204205206E+44</v>
      </c>
      <c r="F155" s="135">
        <v>95703</v>
      </c>
      <c r="G155" s="95" t="s">
        <v>120</v>
      </c>
      <c r="H155" s="87" t="s">
        <v>344</v>
      </c>
    </row>
    <row r="156" spans="1:8" ht="15.75" x14ac:dyDescent="0.25">
      <c r="A156" s="85">
        <v>114</v>
      </c>
      <c r="B156" s="95" t="s">
        <v>345</v>
      </c>
      <c r="C156" s="95" t="s">
        <v>118</v>
      </c>
      <c r="D156" s="132">
        <v>45306</v>
      </c>
      <c r="E156" s="85">
        <v>240</v>
      </c>
      <c r="F156" s="135">
        <v>384703</v>
      </c>
      <c r="G156" s="95" t="s">
        <v>120</v>
      </c>
      <c r="H156" s="87" t="s">
        <v>346</v>
      </c>
    </row>
    <row r="157" spans="1:8" ht="15.75" x14ac:dyDescent="0.25">
      <c r="A157" s="85">
        <v>115</v>
      </c>
      <c r="B157" s="95" t="s">
        <v>345</v>
      </c>
      <c r="C157" s="95" t="s">
        <v>118</v>
      </c>
      <c r="D157" s="132">
        <v>45322</v>
      </c>
      <c r="E157" s="85">
        <v>261</v>
      </c>
      <c r="F157" s="135">
        <v>160109</v>
      </c>
      <c r="G157" s="95" t="s">
        <v>120</v>
      </c>
      <c r="H157" s="87" t="s">
        <v>346</v>
      </c>
    </row>
    <row r="158" spans="1:8" ht="15.75" x14ac:dyDescent="0.25">
      <c r="A158" s="85">
        <v>116</v>
      </c>
      <c r="B158" s="95" t="s">
        <v>345</v>
      </c>
      <c r="C158" s="95" t="s">
        <v>118</v>
      </c>
      <c r="D158" s="132">
        <v>45322</v>
      </c>
      <c r="E158" s="85">
        <v>268</v>
      </c>
      <c r="F158" s="135">
        <v>182469</v>
      </c>
      <c r="G158" s="95" t="s">
        <v>120</v>
      </c>
      <c r="H158" s="87" t="s">
        <v>346</v>
      </c>
    </row>
    <row r="159" spans="1:8" ht="15.75" x14ac:dyDescent="0.25">
      <c r="A159" s="85">
        <v>118</v>
      </c>
      <c r="B159" s="95" t="s">
        <v>347</v>
      </c>
      <c r="C159" s="95" t="s">
        <v>118</v>
      </c>
      <c r="D159" s="132">
        <v>45307</v>
      </c>
      <c r="E159" s="134">
        <v>763</v>
      </c>
      <c r="F159" s="135">
        <v>17136</v>
      </c>
      <c r="G159" s="95" t="s">
        <v>120</v>
      </c>
      <c r="H159" s="95" t="s">
        <v>348</v>
      </c>
    </row>
    <row r="160" spans="1:8" ht="15.75" x14ac:dyDescent="0.25">
      <c r="A160" s="85">
        <v>119</v>
      </c>
      <c r="B160" s="95" t="s">
        <v>349</v>
      </c>
      <c r="C160" s="95" t="s">
        <v>118</v>
      </c>
      <c r="D160" s="132">
        <v>45353</v>
      </c>
      <c r="E160" s="134">
        <v>6</v>
      </c>
      <c r="F160" s="135">
        <v>19035</v>
      </c>
      <c r="G160" s="95" t="s">
        <v>120</v>
      </c>
      <c r="H160" s="87" t="s">
        <v>350</v>
      </c>
    </row>
    <row r="161" spans="1:8" ht="15.75" x14ac:dyDescent="0.25">
      <c r="A161" s="85">
        <v>120</v>
      </c>
      <c r="B161" s="95" t="s">
        <v>349</v>
      </c>
      <c r="C161" s="95" t="s">
        <v>118</v>
      </c>
      <c r="D161" s="132">
        <v>45301</v>
      </c>
      <c r="E161" s="134">
        <v>125</v>
      </c>
      <c r="F161" s="135">
        <v>12684</v>
      </c>
      <c r="G161" s="95" t="s">
        <v>120</v>
      </c>
      <c r="H161" s="87" t="s">
        <v>351</v>
      </c>
    </row>
    <row r="162" spans="1:8" ht="15.75" x14ac:dyDescent="0.25">
      <c r="A162" s="85">
        <v>121</v>
      </c>
      <c r="B162" s="95" t="s">
        <v>349</v>
      </c>
      <c r="C162" s="95" t="s">
        <v>118</v>
      </c>
      <c r="D162" s="132">
        <v>45327</v>
      </c>
      <c r="E162" s="134">
        <v>150</v>
      </c>
      <c r="F162" s="135">
        <v>20158</v>
      </c>
      <c r="G162" s="95" t="s">
        <v>120</v>
      </c>
      <c r="H162" s="87" t="s">
        <v>352</v>
      </c>
    </row>
    <row r="163" spans="1:8" ht="15.75" x14ac:dyDescent="0.25">
      <c r="A163" s="85">
        <v>122</v>
      </c>
      <c r="B163" s="95" t="s">
        <v>353</v>
      </c>
      <c r="C163" s="95" t="s">
        <v>118</v>
      </c>
      <c r="D163" s="132">
        <v>45341</v>
      </c>
      <c r="E163" s="134"/>
      <c r="F163" s="135">
        <v>28000</v>
      </c>
      <c r="G163" s="95" t="s">
        <v>120</v>
      </c>
      <c r="H163" s="87" t="s">
        <v>354</v>
      </c>
    </row>
    <row r="164" spans="1:8" ht="15.75" x14ac:dyDescent="0.25">
      <c r="A164" s="85">
        <v>123</v>
      </c>
      <c r="B164" s="95" t="s">
        <v>355</v>
      </c>
      <c r="C164" s="95" t="s">
        <v>118</v>
      </c>
      <c r="D164" s="132">
        <v>45359</v>
      </c>
      <c r="E164" s="134">
        <v>395</v>
      </c>
      <c r="F164" s="135">
        <v>23010</v>
      </c>
      <c r="G164" s="95" t="s">
        <v>120</v>
      </c>
      <c r="H164" s="87" t="s">
        <v>356</v>
      </c>
    </row>
    <row r="165" spans="1:8" ht="15.75" x14ac:dyDescent="0.25">
      <c r="A165" s="85">
        <v>124</v>
      </c>
      <c r="B165" s="95" t="s">
        <v>355</v>
      </c>
      <c r="C165" s="95" t="s">
        <v>118</v>
      </c>
      <c r="D165" s="132">
        <v>45299</v>
      </c>
      <c r="E165" s="134">
        <v>329</v>
      </c>
      <c r="F165" s="135">
        <v>11800</v>
      </c>
      <c r="G165" s="95" t="s">
        <v>120</v>
      </c>
      <c r="H165" s="87" t="s">
        <v>357</v>
      </c>
    </row>
    <row r="166" spans="1:8" ht="15.75" x14ac:dyDescent="0.25">
      <c r="A166" s="85">
        <v>125</v>
      </c>
      <c r="B166" s="95" t="s">
        <v>355</v>
      </c>
      <c r="C166" s="95" t="s">
        <v>118</v>
      </c>
      <c r="D166" s="132">
        <v>45302</v>
      </c>
      <c r="E166" s="134">
        <v>336</v>
      </c>
      <c r="F166" s="135">
        <v>9794</v>
      </c>
      <c r="G166" s="95" t="s">
        <v>120</v>
      </c>
      <c r="H166" s="87" t="s">
        <v>358</v>
      </c>
    </row>
    <row r="167" spans="1:8" ht="15.75" x14ac:dyDescent="0.25">
      <c r="A167" s="85">
        <v>126</v>
      </c>
      <c r="B167" s="95" t="s">
        <v>359</v>
      </c>
      <c r="C167" s="95" t="s">
        <v>118</v>
      </c>
      <c r="D167" s="132">
        <v>45324</v>
      </c>
      <c r="E167" s="134" t="s">
        <v>360</v>
      </c>
      <c r="F167" s="135">
        <v>200600</v>
      </c>
      <c r="G167" s="95" t="s">
        <v>120</v>
      </c>
      <c r="H167" s="87" t="s">
        <v>361</v>
      </c>
    </row>
    <row r="168" spans="1:8" ht="15.75" x14ac:dyDescent="0.25">
      <c r="A168" s="85">
        <v>127</v>
      </c>
      <c r="B168" s="95" t="s">
        <v>359</v>
      </c>
      <c r="C168" s="95" t="s">
        <v>118</v>
      </c>
      <c r="D168" s="132">
        <v>45324</v>
      </c>
      <c r="E168" s="134" t="s">
        <v>362</v>
      </c>
      <c r="F168" s="135">
        <v>200600</v>
      </c>
      <c r="G168" s="95" t="s">
        <v>120</v>
      </c>
      <c r="H168" s="87" t="s">
        <v>361</v>
      </c>
    </row>
    <row r="169" spans="1:8" ht="15.75" x14ac:dyDescent="0.25">
      <c r="A169" s="85">
        <v>128</v>
      </c>
      <c r="B169" s="95" t="s">
        <v>359</v>
      </c>
      <c r="C169" s="95" t="s">
        <v>118</v>
      </c>
      <c r="D169" s="132">
        <v>45322</v>
      </c>
      <c r="E169" s="134" t="s">
        <v>363</v>
      </c>
      <c r="F169" s="135">
        <v>141600</v>
      </c>
      <c r="G169" s="95" t="s">
        <v>120</v>
      </c>
      <c r="H169" s="87" t="s">
        <v>361</v>
      </c>
    </row>
    <row r="170" spans="1:8" ht="15.75" x14ac:dyDescent="0.25">
      <c r="A170" s="85">
        <v>129</v>
      </c>
      <c r="B170" s="95" t="s">
        <v>359</v>
      </c>
      <c r="C170" s="95" t="s">
        <v>118</v>
      </c>
      <c r="D170" s="132">
        <v>45322</v>
      </c>
      <c r="E170" s="134" t="s">
        <v>364</v>
      </c>
      <c r="F170" s="135">
        <v>141600</v>
      </c>
      <c r="G170" s="95" t="s">
        <v>120</v>
      </c>
      <c r="H170" s="87" t="s">
        <v>361</v>
      </c>
    </row>
    <row r="171" spans="1:8" ht="15.75" x14ac:dyDescent="0.25">
      <c r="A171" s="85">
        <v>130</v>
      </c>
      <c r="B171" s="95" t="s">
        <v>359</v>
      </c>
      <c r="C171" s="95" t="s">
        <v>118</v>
      </c>
      <c r="D171" s="132">
        <v>45322</v>
      </c>
      <c r="E171" s="134" t="s">
        <v>365</v>
      </c>
      <c r="F171" s="135">
        <v>147500</v>
      </c>
      <c r="G171" s="95" t="s">
        <v>120</v>
      </c>
      <c r="H171" s="87" t="s">
        <v>361</v>
      </c>
    </row>
    <row r="172" spans="1:8" ht="15.75" x14ac:dyDescent="0.25">
      <c r="A172" s="85">
        <v>131</v>
      </c>
      <c r="B172" s="95" t="s">
        <v>359</v>
      </c>
      <c r="C172" s="95" t="s">
        <v>118</v>
      </c>
      <c r="D172" s="132">
        <v>45322</v>
      </c>
      <c r="E172" s="134" t="s">
        <v>366</v>
      </c>
      <c r="F172" s="135">
        <v>147500</v>
      </c>
      <c r="G172" s="95" t="s">
        <v>120</v>
      </c>
      <c r="H172" s="87" t="s">
        <v>361</v>
      </c>
    </row>
    <row r="173" spans="1:8" ht="15.75" x14ac:dyDescent="0.25">
      <c r="A173" s="85">
        <v>132</v>
      </c>
      <c r="B173" s="95" t="s">
        <v>367</v>
      </c>
      <c r="C173" s="95" t="s">
        <v>118</v>
      </c>
      <c r="D173" s="132">
        <v>45342</v>
      </c>
      <c r="E173" s="134">
        <v>196</v>
      </c>
      <c r="F173" s="135">
        <v>89267</v>
      </c>
      <c r="G173" s="95" t="s">
        <v>120</v>
      </c>
      <c r="H173" s="87" t="s">
        <v>368</v>
      </c>
    </row>
    <row r="174" spans="1:8" ht="15.75" x14ac:dyDescent="0.25">
      <c r="A174" s="85">
        <v>133</v>
      </c>
      <c r="B174" s="95" t="s">
        <v>367</v>
      </c>
      <c r="C174" s="95" t="s">
        <v>118</v>
      </c>
      <c r="D174" s="132">
        <v>45332</v>
      </c>
      <c r="E174" s="134">
        <v>192</v>
      </c>
      <c r="F174" s="135">
        <v>111392</v>
      </c>
      <c r="G174" s="95" t="s">
        <v>120</v>
      </c>
      <c r="H174" s="87" t="s">
        <v>368</v>
      </c>
    </row>
    <row r="175" spans="1:8" ht="15.75" x14ac:dyDescent="0.25">
      <c r="A175" s="85">
        <v>136</v>
      </c>
      <c r="B175" s="95" t="s">
        <v>367</v>
      </c>
      <c r="C175" s="95" t="s">
        <v>118</v>
      </c>
      <c r="D175" s="132">
        <v>45295</v>
      </c>
      <c r="E175" s="134">
        <v>173</v>
      </c>
      <c r="F175" s="135">
        <v>89621</v>
      </c>
      <c r="G175" s="95" t="s">
        <v>120</v>
      </c>
      <c r="H175" s="87" t="s">
        <v>369</v>
      </c>
    </row>
    <row r="176" spans="1:8" ht="15.75" x14ac:dyDescent="0.25">
      <c r="A176" s="85">
        <v>137</v>
      </c>
      <c r="B176" s="95" t="s">
        <v>367</v>
      </c>
      <c r="C176" s="95" t="s">
        <v>118</v>
      </c>
      <c r="D176" s="132">
        <v>45299</v>
      </c>
      <c r="E176" s="134">
        <v>177</v>
      </c>
      <c r="F176" s="135">
        <v>133281</v>
      </c>
      <c r="G176" s="95" t="s">
        <v>120</v>
      </c>
      <c r="H176" s="87" t="s">
        <v>368</v>
      </c>
    </row>
    <row r="177" spans="1:8" ht="15.75" x14ac:dyDescent="0.25">
      <c r="A177" s="85">
        <v>138</v>
      </c>
      <c r="B177" s="95" t="s">
        <v>367</v>
      </c>
      <c r="C177" s="95" t="s">
        <v>118</v>
      </c>
      <c r="D177" s="132">
        <v>45327</v>
      </c>
      <c r="E177" s="134">
        <v>189</v>
      </c>
      <c r="F177" s="135">
        <v>111510</v>
      </c>
      <c r="G177" s="95" t="s">
        <v>120</v>
      </c>
      <c r="H177" s="87" t="s">
        <v>369</v>
      </c>
    </row>
    <row r="178" spans="1:8" ht="15.75" x14ac:dyDescent="0.25">
      <c r="A178" s="85">
        <v>139</v>
      </c>
      <c r="B178" s="95" t="s">
        <v>370</v>
      </c>
      <c r="C178" s="95" t="s">
        <v>118</v>
      </c>
      <c r="D178" s="132">
        <v>45333</v>
      </c>
      <c r="E178" s="134" t="s">
        <v>371</v>
      </c>
      <c r="F178" s="135">
        <v>7852</v>
      </c>
      <c r="G178" s="95" t="s">
        <v>120</v>
      </c>
      <c r="H178" s="87" t="s">
        <v>372</v>
      </c>
    </row>
    <row r="179" spans="1:8" ht="15.75" x14ac:dyDescent="0.25">
      <c r="A179" s="85">
        <v>140</v>
      </c>
      <c r="B179" s="95" t="s">
        <v>370</v>
      </c>
      <c r="C179" s="95" t="s">
        <v>118</v>
      </c>
      <c r="D179" s="132">
        <v>45325</v>
      </c>
      <c r="E179" s="134" t="s">
        <v>373</v>
      </c>
      <c r="F179" s="135">
        <v>5739</v>
      </c>
      <c r="G179" s="95" t="s">
        <v>120</v>
      </c>
      <c r="H179" s="87" t="s">
        <v>374</v>
      </c>
    </row>
    <row r="180" spans="1:8" ht="15.75" x14ac:dyDescent="0.25">
      <c r="A180" s="85">
        <v>141</v>
      </c>
      <c r="B180" s="95" t="s">
        <v>117</v>
      </c>
      <c r="C180" s="95" t="s">
        <v>118</v>
      </c>
      <c r="D180" s="132">
        <v>45349</v>
      </c>
      <c r="E180" s="134">
        <v>4</v>
      </c>
      <c r="F180" s="135">
        <v>2500000</v>
      </c>
      <c r="G180" s="95" t="s">
        <v>120</v>
      </c>
      <c r="H180" s="87" t="s">
        <v>121</v>
      </c>
    </row>
    <row r="181" spans="1:8" ht="15.75" x14ac:dyDescent="0.25">
      <c r="A181" s="85">
        <v>142</v>
      </c>
      <c r="B181" s="95" t="s">
        <v>375</v>
      </c>
      <c r="C181" s="95" t="s">
        <v>118</v>
      </c>
      <c r="D181" s="132">
        <v>45320</v>
      </c>
      <c r="E181" s="134"/>
      <c r="F181" s="135">
        <v>404483</v>
      </c>
      <c r="G181" s="95" t="s">
        <v>120</v>
      </c>
      <c r="H181" s="87" t="s">
        <v>376</v>
      </c>
    </row>
    <row r="182" spans="1:8" ht="15.75" x14ac:dyDescent="0.25">
      <c r="A182" s="85">
        <v>143</v>
      </c>
      <c r="B182" s="95" t="s">
        <v>377</v>
      </c>
      <c r="C182" s="95" t="s">
        <v>118</v>
      </c>
      <c r="D182" s="132">
        <v>45375</v>
      </c>
      <c r="E182" s="134">
        <v>88</v>
      </c>
      <c r="F182" s="135">
        <v>318100</v>
      </c>
      <c r="G182" s="95" t="s">
        <v>120</v>
      </c>
      <c r="H182" s="87" t="s">
        <v>378</v>
      </c>
    </row>
    <row r="183" spans="1:8" ht="15.75" x14ac:dyDescent="0.25">
      <c r="A183" s="85">
        <v>144</v>
      </c>
      <c r="B183" s="95" t="s">
        <v>377</v>
      </c>
      <c r="C183" s="95" t="s">
        <v>118</v>
      </c>
      <c r="D183" s="132">
        <v>45295</v>
      </c>
      <c r="E183" s="134">
        <v>85</v>
      </c>
      <c r="F183" s="135">
        <v>82600</v>
      </c>
      <c r="G183" s="95" t="s">
        <v>120</v>
      </c>
      <c r="H183" s="87" t="s">
        <v>379</v>
      </c>
    </row>
    <row r="184" spans="1:8" ht="15.75" x14ac:dyDescent="0.25">
      <c r="A184" s="85">
        <v>145</v>
      </c>
      <c r="B184" s="95" t="s">
        <v>380</v>
      </c>
      <c r="C184" s="95" t="s">
        <v>118</v>
      </c>
      <c r="D184" s="132">
        <v>45297</v>
      </c>
      <c r="E184" s="134">
        <v>2</v>
      </c>
      <c r="F184" s="135">
        <v>46800</v>
      </c>
      <c r="G184" s="95" t="s">
        <v>120</v>
      </c>
      <c r="H184" s="87" t="s">
        <v>381</v>
      </c>
    </row>
    <row r="185" spans="1:8" ht="15.75" x14ac:dyDescent="0.25">
      <c r="A185" s="85">
        <v>146</v>
      </c>
      <c r="B185" s="95" t="s">
        <v>161</v>
      </c>
      <c r="C185" s="95" t="s">
        <v>118</v>
      </c>
      <c r="D185" s="132">
        <v>45351</v>
      </c>
      <c r="E185" s="134" t="s">
        <v>382</v>
      </c>
      <c r="F185" s="135">
        <v>93488</v>
      </c>
      <c r="G185" s="95" t="s">
        <v>120</v>
      </c>
      <c r="H185" s="87" t="s">
        <v>383</v>
      </c>
    </row>
    <row r="186" spans="1:8" ht="15.75" x14ac:dyDescent="0.25">
      <c r="A186" s="85">
        <v>147</v>
      </c>
      <c r="B186" s="95" t="s">
        <v>161</v>
      </c>
      <c r="C186" s="95" t="s">
        <v>118</v>
      </c>
      <c r="D186" s="132">
        <v>45337</v>
      </c>
      <c r="E186" s="134" t="s">
        <v>384</v>
      </c>
      <c r="F186" s="135">
        <v>206606</v>
      </c>
      <c r="G186" s="95" t="s">
        <v>120</v>
      </c>
      <c r="H186" s="87" t="s">
        <v>383</v>
      </c>
    </row>
    <row r="187" spans="1:8" ht="15.75" x14ac:dyDescent="0.25">
      <c r="A187" s="85">
        <v>149</v>
      </c>
      <c r="B187" s="95" t="s">
        <v>161</v>
      </c>
      <c r="C187" s="95" t="s">
        <v>118</v>
      </c>
      <c r="D187" s="132">
        <v>45306</v>
      </c>
      <c r="E187" s="134" t="s">
        <v>385</v>
      </c>
      <c r="F187" s="135">
        <v>215863</v>
      </c>
      <c r="G187" s="95" t="s">
        <v>120</v>
      </c>
      <c r="H187" s="87" t="s">
        <v>383</v>
      </c>
    </row>
    <row r="188" spans="1:8" ht="15.75" x14ac:dyDescent="0.25">
      <c r="A188" s="85">
        <v>150</v>
      </c>
      <c r="B188" s="95" t="s">
        <v>161</v>
      </c>
      <c r="C188" s="95" t="s">
        <v>118</v>
      </c>
      <c r="D188" s="132">
        <v>45322</v>
      </c>
      <c r="E188" s="134" t="s">
        <v>386</v>
      </c>
      <c r="F188" s="135">
        <v>189756</v>
      </c>
      <c r="G188" s="95" t="s">
        <v>120</v>
      </c>
      <c r="H188" s="87" t="s">
        <v>383</v>
      </c>
    </row>
    <row r="189" spans="1:8" ht="15.75" x14ac:dyDescent="0.25">
      <c r="A189" s="85">
        <v>151</v>
      </c>
      <c r="B189" s="95" t="s">
        <v>184</v>
      </c>
      <c r="C189" s="95" t="s">
        <v>118</v>
      </c>
      <c r="D189" s="132">
        <v>45368</v>
      </c>
      <c r="E189" s="134" t="s">
        <v>387</v>
      </c>
      <c r="F189" s="135">
        <v>92160</v>
      </c>
      <c r="G189" s="95" t="s">
        <v>120</v>
      </c>
      <c r="H189" s="87" t="s">
        <v>388</v>
      </c>
    </row>
    <row r="190" spans="1:8" ht="15.75" x14ac:dyDescent="0.25">
      <c r="A190" s="85">
        <v>152</v>
      </c>
      <c r="B190" s="95" t="s">
        <v>184</v>
      </c>
      <c r="C190" s="95" t="s">
        <v>118</v>
      </c>
      <c r="D190" s="132">
        <v>45310</v>
      </c>
      <c r="E190" s="134" t="s">
        <v>389</v>
      </c>
      <c r="F190" s="135">
        <v>206080</v>
      </c>
      <c r="G190" s="95" t="s">
        <v>120</v>
      </c>
      <c r="H190" s="87" t="s">
        <v>390</v>
      </c>
    </row>
    <row r="191" spans="1:8" ht="15.75" x14ac:dyDescent="0.25">
      <c r="A191" s="85">
        <v>153</v>
      </c>
      <c r="B191" s="95" t="s">
        <v>184</v>
      </c>
      <c r="C191" s="95" t="s">
        <v>118</v>
      </c>
      <c r="D191" s="132">
        <v>45333</v>
      </c>
      <c r="E191" s="134" t="s">
        <v>391</v>
      </c>
      <c r="F191" s="135">
        <v>206080</v>
      </c>
      <c r="G191" s="95" t="s">
        <v>120</v>
      </c>
      <c r="H191" s="87" t="s">
        <v>390</v>
      </c>
    </row>
    <row r="192" spans="1:8" ht="15.75" x14ac:dyDescent="0.25">
      <c r="A192" s="85">
        <v>154</v>
      </c>
      <c r="B192" s="95" t="s">
        <v>184</v>
      </c>
      <c r="C192" s="95" t="s">
        <v>118</v>
      </c>
      <c r="D192" s="132">
        <v>45368</v>
      </c>
      <c r="E192" s="134" t="s">
        <v>392</v>
      </c>
      <c r="F192" s="135">
        <v>102400</v>
      </c>
      <c r="G192" s="95" t="s">
        <v>120</v>
      </c>
      <c r="H192" s="87" t="s">
        <v>390</v>
      </c>
    </row>
    <row r="193" spans="1:8" ht="15.75" x14ac:dyDescent="0.25">
      <c r="A193" s="85">
        <v>155</v>
      </c>
      <c r="B193" s="95" t="s">
        <v>184</v>
      </c>
      <c r="C193" s="95" t="s">
        <v>118</v>
      </c>
      <c r="D193" s="132">
        <v>45368</v>
      </c>
      <c r="E193" s="134" t="s">
        <v>393</v>
      </c>
      <c r="F193" s="135">
        <v>122880</v>
      </c>
      <c r="G193" s="95" t="s">
        <v>120</v>
      </c>
      <c r="H193" s="87" t="s">
        <v>390</v>
      </c>
    </row>
    <row r="194" spans="1:8" ht="15.75" x14ac:dyDescent="0.25">
      <c r="A194" s="85">
        <v>156</v>
      </c>
      <c r="B194" s="95" t="s">
        <v>184</v>
      </c>
      <c r="C194" s="95" t="s">
        <v>118</v>
      </c>
      <c r="D194" s="132">
        <v>45379</v>
      </c>
      <c r="E194" s="134" t="s">
        <v>394</v>
      </c>
      <c r="F194" s="135">
        <v>96000</v>
      </c>
      <c r="G194" s="95" t="s">
        <v>120</v>
      </c>
      <c r="H194" s="87" t="s">
        <v>388</v>
      </c>
    </row>
    <row r="195" spans="1:8" ht="15.75" x14ac:dyDescent="0.25">
      <c r="A195" s="85">
        <v>157</v>
      </c>
      <c r="B195" s="95" t="s">
        <v>395</v>
      </c>
      <c r="C195" s="95" t="s">
        <v>118</v>
      </c>
      <c r="D195" s="132">
        <v>45299</v>
      </c>
      <c r="E195" s="134"/>
      <c r="F195" s="135">
        <v>106149</v>
      </c>
      <c r="G195" s="95" t="s">
        <v>120</v>
      </c>
      <c r="H195" s="87" t="s">
        <v>344</v>
      </c>
    </row>
    <row r="196" spans="1:8" ht="15.75" x14ac:dyDescent="0.25">
      <c r="A196" s="85">
        <v>158</v>
      </c>
      <c r="B196" s="95" t="s">
        <v>396</v>
      </c>
      <c r="C196" s="95" t="s">
        <v>118</v>
      </c>
      <c r="D196" s="132">
        <v>45322</v>
      </c>
      <c r="E196" s="134">
        <v>124</v>
      </c>
      <c r="F196" s="135">
        <v>16800</v>
      </c>
      <c r="G196" s="95" t="s">
        <v>120</v>
      </c>
      <c r="H196" s="87" t="s">
        <v>397</v>
      </c>
    </row>
    <row r="197" spans="1:8" ht="15.75" x14ac:dyDescent="0.25">
      <c r="A197" s="85">
        <v>159</v>
      </c>
      <c r="B197" s="95" t="s">
        <v>396</v>
      </c>
      <c r="C197" s="95" t="s">
        <v>118</v>
      </c>
      <c r="D197" s="132">
        <v>45322</v>
      </c>
      <c r="E197" s="134">
        <v>124</v>
      </c>
      <c r="F197" s="135">
        <v>16800</v>
      </c>
      <c r="G197" s="95" t="s">
        <v>120</v>
      </c>
      <c r="H197" s="87" t="s">
        <v>397</v>
      </c>
    </row>
    <row r="198" spans="1:8" ht="15.75" x14ac:dyDescent="0.25">
      <c r="A198" s="85">
        <v>160</v>
      </c>
      <c r="B198" s="95" t="s">
        <v>398</v>
      </c>
      <c r="C198" s="95" t="s">
        <v>118</v>
      </c>
      <c r="D198" s="132">
        <v>45295</v>
      </c>
      <c r="E198" s="134">
        <v>8310921645</v>
      </c>
      <c r="F198" s="136">
        <v>94400</v>
      </c>
      <c r="G198" s="95" t="s">
        <v>120</v>
      </c>
      <c r="H198" s="87" t="s">
        <v>174</v>
      </c>
    </row>
    <row r="199" spans="1:8" ht="15.75" x14ac:dyDescent="0.25">
      <c r="A199" s="85">
        <v>161</v>
      </c>
      <c r="B199" s="95" t="s">
        <v>398</v>
      </c>
      <c r="C199" s="95" t="s">
        <v>118</v>
      </c>
      <c r="D199" s="132">
        <v>45295</v>
      </c>
      <c r="E199" s="134">
        <v>8310921646</v>
      </c>
      <c r="F199" s="136">
        <v>94400</v>
      </c>
      <c r="G199" s="95" t="s">
        <v>120</v>
      </c>
      <c r="H199" s="87" t="s">
        <v>174</v>
      </c>
    </row>
    <row r="200" spans="1:8" ht="15.75" x14ac:dyDescent="0.25">
      <c r="A200" s="85">
        <v>162</v>
      </c>
      <c r="B200" s="95" t="s">
        <v>398</v>
      </c>
      <c r="C200" s="95" t="s">
        <v>118</v>
      </c>
      <c r="D200" s="132">
        <v>45295</v>
      </c>
      <c r="E200" s="134">
        <v>8310921647</v>
      </c>
      <c r="F200" s="136">
        <v>94400</v>
      </c>
      <c r="G200" s="95" t="s">
        <v>120</v>
      </c>
      <c r="H200" s="87" t="s">
        <v>174</v>
      </c>
    </row>
    <row r="201" spans="1:8" ht="15.75" x14ac:dyDescent="0.25">
      <c r="A201" s="85">
        <v>163</v>
      </c>
      <c r="B201" s="95" t="s">
        <v>398</v>
      </c>
      <c r="C201" s="95" t="s">
        <v>118</v>
      </c>
      <c r="D201" s="132">
        <v>45295</v>
      </c>
      <c r="E201" s="134">
        <v>8310921652</v>
      </c>
      <c r="F201" s="136">
        <v>94400</v>
      </c>
      <c r="G201" s="95" t="s">
        <v>120</v>
      </c>
      <c r="H201" s="87" t="s">
        <v>174</v>
      </c>
    </row>
    <row r="202" spans="1:8" ht="15.75" x14ac:dyDescent="0.25">
      <c r="A202" s="85">
        <v>164</v>
      </c>
      <c r="B202" s="95" t="s">
        <v>398</v>
      </c>
      <c r="C202" s="95" t="s">
        <v>118</v>
      </c>
      <c r="D202" s="132">
        <v>45326</v>
      </c>
      <c r="E202" s="134">
        <v>8310930196</v>
      </c>
      <c r="F202" s="136">
        <v>94400</v>
      </c>
      <c r="G202" s="95" t="s">
        <v>120</v>
      </c>
      <c r="H202" s="87" t="s">
        <v>174</v>
      </c>
    </row>
    <row r="203" spans="1:8" ht="15.75" x14ac:dyDescent="0.25">
      <c r="A203" s="85">
        <v>165</v>
      </c>
      <c r="B203" s="95" t="s">
        <v>399</v>
      </c>
      <c r="C203" s="95" t="s">
        <v>118</v>
      </c>
      <c r="D203" s="132">
        <v>45292</v>
      </c>
      <c r="E203" s="134">
        <v>19</v>
      </c>
      <c r="F203" s="135">
        <v>94400</v>
      </c>
      <c r="G203" s="95" t="s">
        <v>120</v>
      </c>
      <c r="H203" s="87" t="s">
        <v>400</v>
      </c>
    </row>
    <row r="204" spans="1:8" ht="15.75" x14ac:dyDescent="0.25">
      <c r="A204" s="85">
        <v>166</v>
      </c>
      <c r="B204" s="95" t="s">
        <v>399</v>
      </c>
      <c r="C204" s="95" t="s">
        <v>118</v>
      </c>
      <c r="D204" s="132">
        <v>45294</v>
      </c>
      <c r="E204" s="134">
        <v>22</v>
      </c>
      <c r="F204" s="135">
        <v>121778</v>
      </c>
      <c r="G204" s="95" t="s">
        <v>120</v>
      </c>
      <c r="H204" s="87" t="s">
        <v>401</v>
      </c>
    </row>
    <row r="205" spans="1:8" ht="15.75" x14ac:dyDescent="0.25">
      <c r="A205" s="85">
        <v>168</v>
      </c>
      <c r="B205" s="95" t="s">
        <v>399</v>
      </c>
      <c r="C205" s="95" t="s">
        <v>118</v>
      </c>
      <c r="D205" s="132">
        <v>45353</v>
      </c>
      <c r="E205" s="134">
        <v>26</v>
      </c>
      <c r="F205" s="135">
        <v>64664</v>
      </c>
      <c r="G205" s="95" t="s">
        <v>120</v>
      </c>
      <c r="H205" s="87" t="s">
        <v>402</v>
      </c>
    </row>
    <row r="206" spans="1:8" ht="15.75" x14ac:dyDescent="0.25">
      <c r="A206" s="85">
        <v>169</v>
      </c>
      <c r="B206" s="95" t="s">
        <v>399</v>
      </c>
      <c r="C206" s="95" t="s">
        <v>118</v>
      </c>
      <c r="D206" s="132">
        <v>45354</v>
      </c>
      <c r="E206" s="134">
        <v>27</v>
      </c>
      <c r="F206" s="135">
        <v>82441</v>
      </c>
      <c r="G206" s="95" t="s">
        <v>120</v>
      </c>
      <c r="H206" s="87" t="s">
        <v>403</v>
      </c>
    </row>
    <row r="207" spans="1:8" ht="15.75" x14ac:dyDescent="0.25">
      <c r="A207" s="85">
        <v>170</v>
      </c>
      <c r="B207" s="95" t="s">
        <v>399</v>
      </c>
      <c r="C207" s="95" t="s">
        <v>118</v>
      </c>
      <c r="D207" s="132">
        <v>45358</v>
      </c>
      <c r="E207" s="134">
        <v>33</v>
      </c>
      <c r="F207" s="135">
        <v>23600</v>
      </c>
      <c r="G207" s="95" t="s">
        <v>120</v>
      </c>
      <c r="H207" s="87" t="s">
        <v>402</v>
      </c>
    </row>
    <row r="208" spans="1:8" ht="15.75" x14ac:dyDescent="0.25">
      <c r="A208" s="85">
        <v>171</v>
      </c>
      <c r="B208" s="95" t="s">
        <v>399</v>
      </c>
      <c r="C208" s="95" t="s">
        <v>118</v>
      </c>
      <c r="D208" s="132">
        <v>45359</v>
      </c>
      <c r="E208" s="134">
        <v>34</v>
      </c>
      <c r="F208" s="135">
        <v>94400</v>
      </c>
      <c r="G208" s="95" t="s">
        <v>120</v>
      </c>
      <c r="H208" s="87" t="s">
        <v>402</v>
      </c>
    </row>
    <row r="209" spans="1:8" ht="15.75" x14ac:dyDescent="0.25">
      <c r="A209" s="85">
        <v>172</v>
      </c>
      <c r="B209" s="95" t="s">
        <v>399</v>
      </c>
      <c r="C209" s="95" t="s">
        <v>118</v>
      </c>
      <c r="D209" s="132">
        <v>45293</v>
      </c>
      <c r="E209" s="134">
        <v>20</v>
      </c>
      <c r="F209" s="135">
        <v>91048</v>
      </c>
      <c r="G209" s="95" t="s">
        <v>120</v>
      </c>
      <c r="H209" s="87" t="s">
        <v>402</v>
      </c>
    </row>
    <row r="210" spans="1:8" ht="15.75" x14ac:dyDescent="0.25">
      <c r="A210" s="85">
        <v>173</v>
      </c>
      <c r="B210" s="95" t="s">
        <v>399</v>
      </c>
      <c r="C210" s="95" t="s">
        <v>118</v>
      </c>
      <c r="D210" s="132">
        <v>45294</v>
      </c>
      <c r="E210" s="134">
        <v>21</v>
      </c>
      <c r="F210" s="135">
        <v>88500</v>
      </c>
      <c r="G210" s="95" t="s">
        <v>120</v>
      </c>
      <c r="H210" s="87" t="s">
        <v>402</v>
      </c>
    </row>
    <row r="211" spans="1:8" ht="15.75" x14ac:dyDescent="0.25">
      <c r="A211" s="85">
        <v>174</v>
      </c>
      <c r="B211" s="95" t="s">
        <v>399</v>
      </c>
      <c r="C211" s="95" t="s">
        <v>118</v>
      </c>
      <c r="D211" s="132">
        <v>45324</v>
      </c>
      <c r="E211" s="134">
        <v>23</v>
      </c>
      <c r="F211" s="135">
        <v>66080</v>
      </c>
      <c r="G211" s="95" t="s">
        <v>120</v>
      </c>
      <c r="H211" s="87" t="s">
        <v>404</v>
      </c>
    </row>
    <row r="212" spans="1:8" ht="15.75" x14ac:dyDescent="0.25">
      <c r="A212" s="85">
        <v>175</v>
      </c>
      <c r="B212" s="95" t="s">
        <v>399</v>
      </c>
      <c r="C212" s="95" t="s">
        <v>118</v>
      </c>
      <c r="D212" s="132">
        <v>45325</v>
      </c>
      <c r="E212" s="134">
        <v>24</v>
      </c>
      <c r="F212" s="135">
        <v>70800</v>
      </c>
      <c r="G212" s="95" t="s">
        <v>120</v>
      </c>
      <c r="H212" s="87" t="s">
        <v>400</v>
      </c>
    </row>
    <row r="213" spans="1:8" ht="15.75" x14ac:dyDescent="0.25">
      <c r="A213" s="85">
        <v>176</v>
      </c>
      <c r="B213" s="95" t="s">
        <v>399</v>
      </c>
      <c r="C213" s="95" t="s">
        <v>118</v>
      </c>
      <c r="D213" s="132">
        <v>45325</v>
      </c>
      <c r="E213" s="134">
        <v>25</v>
      </c>
      <c r="F213" s="135">
        <v>123144</v>
      </c>
      <c r="G213" s="95" t="s">
        <v>120</v>
      </c>
      <c r="H213" s="87" t="s">
        <v>403</v>
      </c>
    </row>
    <row r="214" spans="1:8" ht="15.75" x14ac:dyDescent="0.25">
      <c r="A214" s="85">
        <v>177</v>
      </c>
      <c r="B214" s="95" t="s">
        <v>405</v>
      </c>
      <c r="C214" s="95" t="s">
        <v>118</v>
      </c>
      <c r="D214" s="132">
        <v>45350</v>
      </c>
      <c r="E214" s="134">
        <v>65</v>
      </c>
      <c r="F214" s="135">
        <v>114238</v>
      </c>
      <c r="G214" s="95" t="s">
        <v>120</v>
      </c>
      <c r="H214" s="87" t="s">
        <v>406</v>
      </c>
    </row>
    <row r="215" spans="1:8" ht="15.75" x14ac:dyDescent="0.25">
      <c r="A215" s="85">
        <v>178</v>
      </c>
      <c r="B215" s="95" t="s">
        <v>405</v>
      </c>
      <c r="C215" s="95" t="s">
        <v>118</v>
      </c>
      <c r="D215" s="132">
        <v>45351</v>
      </c>
      <c r="E215" s="134">
        <v>71</v>
      </c>
      <c r="F215" s="135">
        <v>66021</v>
      </c>
      <c r="G215" s="95" t="s">
        <v>120</v>
      </c>
      <c r="H215" s="87" t="s">
        <v>407</v>
      </c>
    </row>
    <row r="216" spans="1:8" ht="15.75" x14ac:dyDescent="0.25">
      <c r="A216" s="85">
        <v>178</v>
      </c>
      <c r="B216" s="95" t="s">
        <v>405</v>
      </c>
      <c r="C216" s="95" t="s">
        <v>118</v>
      </c>
      <c r="D216" s="132">
        <v>45382</v>
      </c>
      <c r="E216" s="134">
        <v>73</v>
      </c>
      <c r="F216" s="135">
        <v>28320</v>
      </c>
      <c r="G216" s="95" t="s">
        <v>120</v>
      </c>
      <c r="H216" s="87" t="s">
        <v>406</v>
      </c>
    </row>
    <row r="217" spans="1:8" ht="15.75" x14ac:dyDescent="0.25">
      <c r="A217" s="85">
        <v>179</v>
      </c>
      <c r="B217" s="95" t="s">
        <v>405</v>
      </c>
      <c r="C217" s="95" t="s">
        <v>118</v>
      </c>
      <c r="D217" s="132">
        <v>45322</v>
      </c>
      <c r="E217" s="134">
        <v>61</v>
      </c>
      <c r="F217" s="135">
        <v>49262</v>
      </c>
      <c r="G217" s="95" t="s">
        <v>120</v>
      </c>
      <c r="H217" s="87" t="s">
        <v>407</v>
      </c>
    </row>
    <row r="218" spans="1:8" ht="15.75" x14ac:dyDescent="0.25">
      <c r="A218" s="85">
        <v>180</v>
      </c>
      <c r="B218" s="95" t="s">
        <v>408</v>
      </c>
      <c r="C218" s="95" t="s">
        <v>118</v>
      </c>
      <c r="D218" s="132">
        <v>45360</v>
      </c>
      <c r="E218" s="134" t="s">
        <v>409</v>
      </c>
      <c r="F218" s="135">
        <v>887000</v>
      </c>
      <c r="G218" s="95" t="s">
        <v>120</v>
      </c>
      <c r="H218" s="87" t="s">
        <v>410</v>
      </c>
    </row>
    <row r="219" spans="1:8" ht="15.75" x14ac:dyDescent="0.25">
      <c r="A219" s="85">
        <v>181</v>
      </c>
      <c r="B219" s="95" t="s">
        <v>408</v>
      </c>
      <c r="C219" s="95" t="s">
        <v>118</v>
      </c>
      <c r="D219" s="132">
        <v>45301</v>
      </c>
      <c r="E219" s="134" t="s">
        <v>411</v>
      </c>
      <c r="F219" s="135">
        <v>48100</v>
      </c>
      <c r="G219" s="95" t="s">
        <v>120</v>
      </c>
      <c r="H219" s="87" t="s">
        <v>410</v>
      </c>
    </row>
    <row r="220" spans="1:8" ht="15.75" x14ac:dyDescent="0.25">
      <c r="A220" s="85">
        <v>182</v>
      </c>
      <c r="B220" s="95" t="s">
        <v>408</v>
      </c>
      <c r="C220" s="95" t="s">
        <v>118</v>
      </c>
      <c r="D220" s="132">
        <v>45323</v>
      </c>
      <c r="E220" s="134" t="s">
        <v>412</v>
      </c>
      <c r="F220" s="135">
        <v>60000</v>
      </c>
      <c r="G220" s="95" t="s">
        <v>120</v>
      </c>
      <c r="H220" s="87" t="s">
        <v>410</v>
      </c>
    </row>
    <row r="221" spans="1:8" ht="15.75" x14ac:dyDescent="0.25">
      <c r="A221" s="85">
        <v>183</v>
      </c>
      <c r="B221" s="95" t="s">
        <v>413</v>
      </c>
      <c r="C221" s="95" t="s">
        <v>118</v>
      </c>
      <c r="D221" s="132">
        <v>45369</v>
      </c>
      <c r="E221" s="134">
        <v>101</v>
      </c>
      <c r="F221" s="135">
        <v>295000</v>
      </c>
      <c r="G221" s="95" t="s">
        <v>120</v>
      </c>
      <c r="H221" s="87" t="s">
        <v>414</v>
      </c>
    </row>
    <row r="222" spans="1:8" ht="15.75" x14ac:dyDescent="0.25">
      <c r="A222" s="85">
        <v>185</v>
      </c>
      <c r="B222" s="95" t="s">
        <v>415</v>
      </c>
      <c r="C222" s="95" t="s">
        <v>118</v>
      </c>
      <c r="D222" s="132">
        <v>45373</v>
      </c>
      <c r="E222" s="134" t="s">
        <v>416</v>
      </c>
      <c r="F222" s="135">
        <v>199131</v>
      </c>
      <c r="G222" s="95" t="s">
        <v>120</v>
      </c>
      <c r="H222" s="87" t="s">
        <v>417</v>
      </c>
    </row>
    <row r="223" spans="1:8" ht="15.75" x14ac:dyDescent="0.25">
      <c r="A223" s="85">
        <v>186</v>
      </c>
      <c r="B223" s="95" t="s">
        <v>166</v>
      </c>
      <c r="C223" s="95" t="s">
        <v>118</v>
      </c>
      <c r="D223" s="132">
        <v>45379</v>
      </c>
      <c r="E223" s="134" t="s">
        <v>418</v>
      </c>
      <c r="F223" s="135">
        <v>134400</v>
      </c>
      <c r="G223" s="95" t="s">
        <v>120</v>
      </c>
      <c r="H223" s="87" t="s">
        <v>419</v>
      </c>
    </row>
    <row r="224" spans="1:8" ht="15.75" x14ac:dyDescent="0.25">
      <c r="A224" s="85">
        <v>196</v>
      </c>
      <c r="B224" s="95" t="s">
        <v>166</v>
      </c>
      <c r="C224" s="95" t="s">
        <v>118</v>
      </c>
      <c r="D224" s="132">
        <v>45294</v>
      </c>
      <c r="E224" s="134" t="s">
        <v>420</v>
      </c>
      <c r="F224" s="135">
        <v>100800</v>
      </c>
      <c r="G224" s="95" t="s">
        <v>120</v>
      </c>
      <c r="H224" s="87" t="s">
        <v>421</v>
      </c>
    </row>
    <row r="225" spans="1:8" ht="15.75" x14ac:dyDescent="0.25">
      <c r="A225" s="85">
        <v>197</v>
      </c>
      <c r="B225" s="95" t="s">
        <v>166</v>
      </c>
      <c r="C225" s="95" t="s">
        <v>118</v>
      </c>
      <c r="D225" s="132">
        <v>45294</v>
      </c>
      <c r="E225" s="134" t="s">
        <v>422</v>
      </c>
      <c r="F225" s="135">
        <v>100800</v>
      </c>
      <c r="G225" s="95" t="s">
        <v>120</v>
      </c>
      <c r="H225" s="87" t="s">
        <v>421</v>
      </c>
    </row>
    <row r="226" spans="1:8" ht="15.75" x14ac:dyDescent="0.25">
      <c r="A226" s="85">
        <v>198</v>
      </c>
      <c r="B226" s="95" t="s">
        <v>166</v>
      </c>
      <c r="C226" s="95" t="s">
        <v>118</v>
      </c>
      <c r="D226" s="132">
        <v>45294</v>
      </c>
      <c r="E226" s="134" t="s">
        <v>423</v>
      </c>
      <c r="F226" s="135">
        <v>141120</v>
      </c>
      <c r="G226" s="95" t="s">
        <v>120</v>
      </c>
      <c r="H226" s="87" t="s">
        <v>421</v>
      </c>
    </row>
    <row r="227" spans="1:8" ht="15.75" x14ac:dyDescent="0.25">
      <c r="A227" s="85">
        <v>199</v>
      </c>
      <c r="B227" s="95" t="s">
        <v>166</v>
      </c>
      <c r="C227" s="95" t="s">
        <v>118</v>
      </c>
      <c r="D227" s="132">
        <v>45297</v>
      </c>
      <c r="E227" s="134" t="s">
        <v>424</v>
      </c>
      <c r="F227" s="135">
        <v>201600</v>
      </c>
      <c r="G227" s="95" t="s">
        <v>120</v>
      </c>
      <c r="H227" s="87" t="s">
        <v>421</v>
      </c>
    </row>
    <row r="228" spans="1:8" ht="15.75" x14ac:dyDescent="0.25">
      <c r="A228" s="85">
        <v>200</v>
      </c>
      <c r="B228" s="95" t="s">
        <v>166</v>
      </c>
      <c r="C228" s="95" t="s">
        <v>118</v>
      </c>
      <c r="D228" s="132">
        <v>45298</v>
      </c>
      <c r="E228" s="134" t="s">
        <v>425</v>
      </c>
      <c r="F228" s="135">
        <v>182980</v>
      </c>
      <c r="G228" s="95" t="s">
        <v>120</v>
      </c>
      <c r="H228" s="87" t="s">
        <v>426</v>
      </c>
    </row>
    <row r="229" spans="1:8" ht="15.75" x14ac:dyDescent="0.25">
      <c r="A229" s="85">
        <v>201</v>
      </c>
      <c r="B229" s="95" t="s">
        <v>166</v>
      </c>
      <c r="C229" s="95" t="s">
        <v>118</v>
      </c>
      <c r="D229" s="132">
        <v>45300</v>
      </c>
      <c r="E229" s="134" t="s">
        <v>427</v>
      </c>
      <c r="F229" s="135">
        <v>16638</v>
      </c>
      <c r="G229" s="95" t="s">
        <v>120</v>
      </c>
      <c r="H229" s="87" t="s">
        <v>428</v>
      </c>
    </row>
    <row r="230" spans="1:8" ht="15.75" x14ac:dyDescent="0.25">
      <c r="A230" s="85">
        <v>202</v>
      </c>
      <c r="B230" s="95" t="s">
        <v>166</v>
      </c>
      <c r="C230" s="95" t="s">
        <v>118</v>
      </c>
      <c r="D230" s="132">
        <v>45300</v>
      </c>
      <c r="E230" s="134" t="s">
        <v>429</v>
      </c>
      <c r="F230" s="135">
        <v>50400</v>
      </c>
      <c r="G230" s="95" t="s">
        <v>120</v>
      </c>
      <c r="H230" s="87" t="s">
        <v>219</v>
      </c>
    </row>
    <row r="231" spans="1:8" ht="15.75" x14ac:dyDescent="0.25">
      <c r="A231" s="85">
        <v>203</v>
      </c>
      <c r="B231" s="95" t="s">
        <v>166</v>
      </c>
      <c r="C231" s="95" t="s">
        <v>118</v>
      </c>
      <c r="D231" s="132">
        <v>45300</v>
      </c>
      <c r="E231" s="134" t="s">
        <v>430</v>
      </c>
      <c r="F231" s="135">
        <v>152985</v>
      </c>
      <c r="G231" s="95" t="s">
        <v>120</v>
      </c>
      <c r="H231" s="87" t="s">
        <v>426</v>
      </c>
    </row>
    <row r="232" spans="1:8" ht="15.75" x14ac:dyDescent="0.25">
      <c r="A232" s="85">
        <v>204</v>
      </c>
      <c r="B232" s="95" t="s">
        <v>166</v>
      </c>
      <c r="C232" s="95" t="s">
        <v>118</v>
      </c>
      <c r="D232" s="132">
        <v>45300</v>
      </c>
      <c r="E232" s="134" t="s">
        <v>431</v>
      </c>
      <c r="F232" s="135">
        <v>198400</v>
      </c>
      <c r="G232" s="95" t="s">
        <v>120</v>
      </c>
      <c r="H232" s="87" t="s">
        <v>421</v>
      </c>
    </row>
    <row r="233" spans="1:8" ht="15.75" x14ac:dyDescent="0.25">
      <c r="A233" s="85">
        <v>205</v>
      </c>
      <c r="B233" s="95" t="s">
        <v>166</v>
      </c>
      <c r="C233" s="95" t="s">
        <v>118</v>
      </c>
      <c r="D233" s="132">
        <v>45309</v>
      </c>
      <c r="E233" s="134" t="s">
        <v>432</v>
      </c>
      <c r="F233" s="135">
        <v>198400</v>
      </c>
      <c r="G233" s="95" t="s">
        <v>120</v>
      </c>
      <c r="H233" s="87" t="s">
        <v>421</v>
      </c>
    </row>
    <row r="234" spans="1:8" ht="15.75" x14ac:dyDescent="0.25">
      <c r="A234" s="85">
        <v>206</v>
      </c>
      <c r="B234" s="95" t="s">
        <v>166</v>
      </c>
      <c r="C234" s="95" t="s">
        <v>118</v>
      </c>
      <c r="D234" s="132">
        <v>45311</v>
      </c>
      <c r="E234" s="134" t="s">
        <v>433</v>
      </c>
      <c r="F234" s="135">
        <v>201600</v>
      </c>
      <c r="G234" s="95" t="s">
        <v>120</v>
      </c>
      <c r="H234" s="87" t="s">
        <v>421</v>
      </c>
    </row>
    <row r="235" spans="1:8" ht="15.75" x14ac:dyDescent="0.25">
      <c r="A235" s="85">
        <v>207</v>
      </c>
      <c r="B235" s="95" t="s">
        <v>166</v>
      </c>
      <c r="C235" s="95" t="s">
        <v>118</v>
      </c>
      <c r="D235" s="132">
        <v>45312</v>
      </c>
      <c r="E235" s="134" t="s">
        <v>434</v>
      </c>
      <c r="F235" s="135">
        <v>201600</v>
      </c>
      <c r="G235" s="95" t="s">
        <v>120</v>
      </c>
      <c r="H235" s="87" t="s">
        <v>421</v>
      </c>
    </row>
    <row r="236" spans="1:8" ht="15.75" x14ac:dyDescent="0.25">
      <c r="A236" s="85">
        <v>208</v>
      </c>
      <c r="B236" s="95" t="s">
        <v>166</v>
      </c>
      <c r="C236" s="95" t="s">
        <v>118</v>
      </c>
      <c r="D236" s="132">
        <v>45321</v>
      </c>
      <c r="E236" s="134" t="s">
        <v>435</v>
      </c>
      <c r="F236" s="135">
        <v>201600</v>
      </c>
      <c r="G236" s="95" t="s">
        <v>120</v>
      </c>
      <c r="H236" s="87" t="s">
        <v>421</v>
      </c>
    </row>
    <row r="237" spans="1:8" ht="15.75" x14ac:dyDescent="0.25">
      <c r="A237" s="85">
        <v>209</v>
      </c>
      <c r="B237" s="95" t="s">
        <v>166</v>
      </c>
      <c r="C237" s="95" t="s">
        <v>118</v>
      </c>
      <c r="D237" s="132">
        <v>45334</v>
      </c>
      <c r="E237" s="134" t="s">
        <v>436</v>
      </c>
      <c r="F237" s="135">
        <v>99200</v>
      </c>
      <c r="G237" s="95" t="s">
        <v>120</v>
      </c>
      <c r="H237" s="87" t="s">
        <v>421</v>
      </c>
    </row>
    <row r="238" spans="1:8" ht="15.75" x14ac:dyDescent="0.25">
      <c r="A238" s="85">
        <v>210</v>
      </c>
      <c r="B238" s="95" t="s">
        <v>166</v>
      </c>
      <c r="C238" s="95" t="s">
        <v>118</v>
      </c>
      <c r="D238" s="132">
        <v>45334</v>
      </c>
      <c r="E238" s="134" t="s">
        <v>437</v>
      </c>
      <c r="F238" s="135">
        <v>99200</v>
      </c>
      <c r="G238" s="95" t="s">
        <v>120</v>
      </c>
      <c r="H238" s="87" t="s">
        <v>421</v>
      </c>
    </row>
    <row r="239" spans="1:8" ht="15.75" x14ac:dyDescent="0.25">
      <c r="A239" s="85">
        <v>211</v>
      </c>
      <c r="B239" s="95" t="s">
        <v>166</v>
      </c>
      <c r="C239" s="95" t="s">
        <v>118</v>
      </c>
      <c r="D239" s="132">
        <v>45334</v>
      </c>
      <c r="E239" s="134" t="s">
        <v>438</v>
      </c>
      <c r="F239" s="135">
        <v>141120</v>
      </c>
      <c r="G239" s="95" t="s">
        <v>120</v>
      </c>
      <c r="H239" s="87" t="s">
        <v>439</v>
      </c>
    </row>
    <row r="240" spans="1:8" ht="15.75" x14ac:dyDescent="0.25">
      <c r="A240" s="85">
        <v>212</v>
      </c>
      <c r="B240" s="95" t="s">
        <v>166</v>
      </c>
      <c r="C240" s="95" t="s">
        <v>118</v>
      </c>
      <c r="D240" s="132">
        <v>45334</v>
      </c>
      <c r="E240" s="134" t="s">
        <v>440</v>
      </c>
      <c r="F240" s="135">
        <v>130368</v>
      </c>
      <c r="G240" s="95" t="s">
        <v>120</v>
      </c>
      <c r="H240" s="87" t="s">
        <v>439</v>
      </c>
    </row>
    <row r="241" spans="1:8" ht="15.75" x14ac:dyDescent="0.25">
      <c r="A241" s="85">
        <v>215</v>
      </c>
      <c r="B241" s="95" t="s">
        <v>166</v>
      </c>
      <c r="C241" s="95" t="s">
        <v>118</v>
      </c>
      <c r="D241" s="132">
        <v>45292</v>
      </c>
      <c r="E241" s="134" t="s">
        <v>441</v>
      </c>
      <c r="F241" s="135">
        <v>183444</v>
      </c>
      <c r="G241" s="95" t="s">
        <v>120</v>
      </c>
      <c r="H241" s="87" t="s">
        <v>426</v>
      </c>
    </row>
    <row r="242" spans="1:8" ht="15.75" x14ac:dyDescent="0.25">
      <c r="A242" s="85">
        <v>216</v>
      </c>
      <c r="B242" s="95" t="s">
        <v>166</v>
      </c>
      <c r="C242" s="95" t="s">
        <v>118</v>
      </c>
      <c r="D242" s="132">
        <v>45337</v>
      </c>
      <c r="E242" s="134" t="s">
        <v>442</v>
      </c>
      <c r="F242" s="135">
        <v>10915</v>
      </c>
      <c r="G242" s="95" t="s">
        <v>120</v>
      </c>
      <c r="H242" s="87" t="s">
        <v>443</v>
      </c>
    </row>
    <row r="243" spans="1:8" ht="15.75" x14ac:dyDescent="0.25">
      <c r="A243" s="85">
        <v>217</v>
      </c>
      <c r="B243" s="95" t="s">
        <v>166</v>
      </c>
      <c r="C243" s="95" t="s">
        <v>118</v>
      </c>
      <c r="D243" s="132">
        <v>45337</v>
      </c>
      <c r="E243" s="134" t="s">
        <v>444</v>
      </c>
      <c r="F243" s="135">
        <v>10915</v>
      </c>
      <c r="G243" s="95" t="s">
        <v>120</v>
      </c>
      <c r="H243" s="87" t="s">
        <v>443</v>
      </c>
    </row>
    <row r="244" spans="1:8" ht="15.75" x14ac:dyDescent="0.25">
      <c r="A244" s="85">
        <v>218</v>
      </c>
      <c r="B244" s="95" t="s">
        <v>166</v>
      </c>
      <c r="C244" s="95" t="s">
        <v>118</v>
      </c>
      <c r="D244" s="132">
        <v>45338</v>
      </c>
      <c r="E244" s="134" t="s">
        <v>445</v>
      </c>
      <c r="F244" s="135">
        <v>195200</v>
      </c>
      <c r="G244" s="95" t="s">
        <v>120</v>
      </c>
      <c r="H244" s="87" t="s">
        <v>421</v>
      </c>
    </row>
    <row r="245" spans="1:8" ht="15.75" x14ac:dyDescent="0.25">
      <c r="A245" s="85">
        <v>219</v>
      </c>
      <c r="B245" s="95" t="s">
        <v>166</v>
      </c>
      <c r="C245" s="95" t="s">
        <v>118</v>
      </c>
      <c r="D245" s="132">
        <v>45340</v>
      </c>
      <c r="E245" s="134" t="s">
        <v>446</v>
      </c>
      <c r="F245" s="135">
        <v>71232</v>
      </c>
      <c r="G245" s="95" t="s">
        <v>120</v>
      </c>
      <c r="H245" s="87" t="s">
        <v>439</v>
      </c>
    </row>
    <row r="246" spans="1:8" ht="15.75" x14ac:dyDescent="0.25">
      <c r="A246" s="85">
        <v>220</v>
      </c>
      <c r="B246" s="95" t="s">
        <v>166</v>
      </c>
      <c r="C246" s="95" t="s">
        <v>118</v>
      </c>
      <c r="D246" s="132">
        <v>45340</v>
      </c>
      <c r="E246" s="134" t="s">
        <v>447</v>
      </c>
      <c r="F246" s="135">
        <v>141120</v>
      </c>
      <c r="G246" s="95" t="s">
        <v>120</v>
      </c>
      <c r="H246" s="87" t="s">
        <v>439</v>
      </c>
    </row>
    <row r="247" spans="1:8" ht="15.75" x14ac:dyDescent="0.25">
      <c r="A247" s="85">
        <v>221</v>
      </c>
      <c r="B247" s="95" t="s">
        <v>166</v>
      </c>
      <c r="C247" s="95" t="s">
        <v>118</v>
      </c>
      <c r="D247" s="132">
        <v>45342</v>
      </c>
      <c r="E247" s="134" t="s">
        <v>448</v>
      </c>
      <c r="F247" s="135">
        <v>134400</v>
      </c>
      <c r="G247" s="95" t="s">
        <v>120</v>
      </c>
      <c r="H247" s="87" t="s">
        <v>439</v>
      </c>
    </row>
    <row r="248" spans="1:8" ht="15.75" x14ac:dyDescent="0.25">
      <c r="A248" s="85">
        <v>222</v>
      </c>
      <c r="B248" s="95" t="s">
        <v>166</v>
      </c>
      <c r="C248" s="95" t="s">
        <v>118</v>
      </c>
      <c r="D248" s="132">
        <v>45344</v>
      </c>
      <c r="E248" s="134" t="s">
        <v>449</v>
      </c>
      <c r="F248" s="135">
        <v>10915</v>
      </c>
      <c r="G248" s="95" t="s">
        <v>120</v>
      </c>
      <c r="H248" s="87" t="s">
        <v>443</v>
      </c>
    </row>
    <row r="249" spans="1:8" ht="15.75" x14ac:dyDescent="0.25">
      <c r="A249" s="85">
        <v>223</v>
      </c>
      <c r="B249" s="95" t="s">
        <v>166</v>
      </c>
      <c r="C249" s="95" t="s">
        <v>118</v>
      </c>
      <c r="D249" s="132">
        <v>45344</v>
      </c>
      <c r="E249" s="134" t="s">
        <v>450</v>
      </c>
      <c r="F249" s="135">
        <v>10915</v>
      </c>
      <c r="G249" s="95" t="s">
        <v>120</v>
      </c>
      <c r="H249" s="87" t="s">
        <v>443</v>
      </c>
    </row>
    <row r="250" spans="1:8" ht="15.75" x14ac:dyDescent="0.25">
      <c r="A250" s="85">
        <v>224</v>
      </c>
      <c r="B250" s="95" t="s">
        <v>166</v>
      </c>
      <c r="C250" s="95" t="s">
        <v>118</v>
      </c>
      <c r="D250" s="132">
        <v>45344</v>
      </c>
      <c r="E250" s="134" t="s">
        <v>451</v>
      </c>
      <c r="F250" s="135">
        <v>10915</v>
      </c>
      <c r="G250" s="95" t="s">
        <v>120</v>
      </c>
      <c r="H250" s="87" t="s">
        <v>443</v>
      </c>
    </row>
    <row r="251" spans="1:8" ht="15.75" x14ac:dyDescent="0.25">
      <c r="A251" s="85">
        <v>225</v>
      </c>
      <c r="B251" s="95" t="s">
        <v>166</v>
      </c>
      <c r="C251" s="95" t="s">
        <v>118</v>
      </c>
      <c r="D251" s="132">
        <v>45344</v>
      </c>
      <c r="E251" s="134" t="s">
        <v>452</v>
      </c>
      <c r="F251" s="135">
        <v>10915</v>
      </c>
      <c r="G251" s="95" t="s">
        <v>120</v>
      </c>
      <c r="H251" s="87" t="s">
        <v>443</v>
      </c>
    </row>
    <row r="252" spans="1:8" ht="15.75" x14ac:dyDescent="0.25">
      <c r="A252" s="85">
        <v>226</v>
      </c>
      <c r="B252" s="95" t="s">
        <v>166</v>
      </c>
      <c r="C252" s="95" t="s">
        <v>118</v>
      </c>
      <c r="D252" s="132">
        <v>45347</v>
      </c>
      <c r="E252" s="134" t="s">
        <v>453</v>
      </c>
      <c r="F252" s="135">
        <v>86016</v>
      </c>
      <c r="G252" s="95" t="s">
        <v>120</v>
      </c>
      <c r="H252" s="87" t="s">
        <v>454</v>
      </c>
    </row>
    <row r="253" spans="1:8" ht="15.75" x14ac:dyDescent="0.25">
      <c r="A253" s="85">
        <v>227</v>
      </c>
      <c r="B253" s="95" t="s">
        <v>166</v>
      </c>
      <c r="C253" s="95" t="s">
        <v>118</v>
      </c>
      <c r="D253" s="132">
        <v>45349</v>
      </c>
      <c r="E253" s="134" t="s">
        <v>455</v>
      </c>
      <c r="F253" s="135">
        <v>141120</v>
      </c>
      <c r="G253" s="95" t="s">
        <v>120</v>
      </c>
      <c r="H253" s="87" t="s">
        <v>439</v>
      </c>
    </row>
    <row r="254" spans="1:8" ht="15.75" x14ac:dyDescent="0.25">
      <c r="A254" s="85">
        <v>228</v>
      </c>
      <c r="B254" s="95" t="s">
        <v>166</v>
      </c>
      <c r="C254" s="95" t="s">
        <v>118</v>
      </c>
      <c r="D254" s="132">
        <v>45378</v>
      </c>
      <c r="E254" s="134" t="s">
        <v>456</v>
      </c>
      <c r="F254" s="135">
        <v>10915</v>
      </c>
      <c r="G254" s="95" t="s">
        <v>120</v>
      </c>
      <c r="H254" s="87" t="s">
        <v>443</v>
      </c>
    </row>
    <row r="255" spans="1:8" ht="15.75" x14ac:dyDescent="0.25">
      <c r="A255" s="85">
        <v>229</v>
      </c>
      <c r="B255" s="95" t="s">
        <v>166</v>
      </c>
      <c r="C255" s="95" t="s">
        <v>118</v>
      </c>
      <c r="D255" s="132">
        <v>45370</v>
      </c>
      <c r="E255" s="134" t="s">
        <v>457</v>
      </c>
      <c r="F255" s="135">
        <v>134400</v>
      </c>
      <c r="G255" s="95" t="s">
        <v>120</v>
      </c>
      <c r="H255" s="87" t="s">
        <v>439</v>
      </c>
    </row>
    <row r="256" spans="1:8" ht="15.75" x14ac:dyDescent="0.25">
      <c r="A256" s="85">
        <v>230</v>
      </c>
      <c r="B256" s="95" t="s">
        <v>166</v>
      </c>
      <c r="C256" s="95" t="s">
        <v>118</v>
      </c>
      <c r="D256" s="132">
        <v>45370</v>
      </c>
      <c r="E256" s="134" t="s">
        <v>458</v>
      </c>
      <c r="F256" s="135">
        <v>134400</v>
      </c>
      <c r="G256" s="95" t="s">
        <v>120</v>
      </c>
      <c r="H256" s="87" t="s">
        <v>439</v>
      </c>
    </row>
    <row r="257" spans="1:8" ht="15.75" x14ac:dyDescent="0.25">
      <c r="A257" s="85">
        <v>231</v>
      </c>
      <c r="B257" s="95" t="s">
        <v>166</v>
      </c>
      <c r="C257" s="95" t="s">
        <v>118</v>
      </c>
      <c r="D257" s="132">
        <v>45370</v>
      </c>
      <c r="E257" s="134" t="s">
        <v>459</v>
      </c>
      <c r="F257" s="135">
        <v>10915</v>
      </c>
      <c r="G257" s="95" t="s">
        <v>120</v>
      </c>
      <c r="H257" s="87" t="s">
        <v>443</v>
      </c>
    </row>
    <row r="258" spans="1:8" ht="15.75" x14ac:dyDescent="0.25">
      <c r="A258" s="85">
        <v>232</v>
      </c>
      <c r="B258" s="95" t="s">
        <v>166</v>
      </c>
      <c r="C258" s="95" t="s">
        <v>118</v>
      </c>
      <c r="D258" s="132">
        <v>45370</v>
      </c>
      <c r="E258" s="134" t="s">
        <v>460</v>
      </c>
      <c r="F258" s="135">
        <v>10915</v>
      </c>
      <c r="G258" s="95" t="s">
        <v>120</v>
      </c>
      <c r="H258" s="87" t="s">
        <v>443</v>
      </c>
    </row>
    <row r="259" spans="1:8" ht="15.75" x14ac:dyDescent="0.25">
      <c r="A259" s="85">
        <v>233</v>
      </c>
      <c r="B259" s="95" t="s">
        <v>166</v>
      </c>
      <c r="C259" s="95" t="s">
        <v>118</v>
      </c>
      <c r="D259" s="132">
        <v>45375</v>
      </c>
      <c r="E259" s="134" t="s">
        <v>461</v>
      </c>
      <c r="F259" s="135">
        <v>195200</v>
      </c>
      <c r="G259" s="95" t="s">
        <v>120</v>
      </c>
      <c r="H259" s="87" t="s">
        <v>421</v>
      </c>
    </row>
    <row r="260" spans="1:8" ht="15.75" x14ac:dyDescent="0.25">
      <c r="A260" s="85">
        <v>234</v>
      </c>
      <c r="B260" s="95" t="s">
        <v>166</v>
      </c>
      <c r="C260" s="95" t="s">
        <v>118</v>
      </c>
      <c r="D260" s="132">
        <v>45375</v>
      </c>
      <c r="E260" s="134" t="s">
        <v>462</v>
      </c>
      <c r="F260" s="135">
        <v>195200</v>
      </c>
      <c r="G260" s="95" t="s">
        <v>120</v>
      </c>
      <c r="H260" s="87" t="s">
        <v>421</v>
      </c>
    </row>
    <row r="261" spans="1:8" ht="15.75" x14ac:dyDescent="0.25">
      <c r="A261" s="85">
        <v>235</v>
      </c>
      <c r="B261" s="95" t="s">
        <v>166</v>
      </c>
      <c r="C261" s="95" t="s">
        <v>118</v>
      </c>
      <c r="D261" s="132">
        <v>45338</v>
      </c>
      <c r="E261" s="134" t="s">
        <v>463</v>
      </c>
      <c r="F261" s="135">
        <v>195200</v>
      </c>
      <c r="G261" s="95" t="s">
        <v>120</v>
      </c>
      <c r="H261" s="87" t="s">
        <v>421</v>
      </c>
    </row>
    <row r="262" spans="1:8" ht="15.75" x14ac:dyDescent="0.25">
      <c r="A262" s="85">
        <v>236</v>
      </c>
      <c r="B262" s="146" t="s">
        <v>159</v>
      </c>
      <c r="C262" s="81"/>
      <c r="D262" s="145">
        <v>45383</v>
      </c>
      <c r="E262" s="84"/>
      <c r="F262" s="147">
        <v>12000</v>
      </c>
      <c r="G262" s="125"/>
      <c r="H262" s="146" t="s">
        <v>474</v>
      </c>
    </row>
    <row r="263" spans="1:8" ht="15.75" x14ac:dyDescent="0.25">
      <c r="A263" s="85">
        <v>237</v>
      </c>
      <c r="B263" s="146" t="s">
        <v>127</v>
      </c>
      <c r="C263" s="81"/>
      <c r="D263" s="145">
        <v>45384</v>
      </c>
      <c r="E263" s="84"/>
      <c r="F263" s="147">
        <v>21098.25</v>
      </c>
      <c r="G263" s="125"/>
      <c r="H263" s="146" t="s">
        <v>475</v>
      </c>
    </row>
    <row r="264" spans="1:8" ht="15.75" x14ac:dyDescent="0.25">
      <c r="A264" s="85">
        <v>238</v>
      </c>
      <c r="B264" s="146" t="s">
        <v>476</v>
      </c>
      <c r="C264" s="81"/>
      <c r="D264" s="145">
        <v>45388</v>
      </c>
      <c r="E264" s="84"/>
      <c r="F264" s="147">
        <v>44373.81</v>
      </c>
      <c r="G264" s="125"/>
      <c r="H264" s="146" t="s">
        <v>477</v>
      </c>
    </row>
    <row r="265" spans="1:8" ht="15.75" x14ac:dyDescent="0.25">
      <c r="A265" s="85">
        <v>239</v>
      </c>
      <c r="B265" s="146" t="s">
        <v>184</v>
      </c>
      <c r="C265" s="81"/>
      <c r="D265" s="145">
        <v>45388</v>
      </c>
      <c r="E265" s="84"/>
      <c r="F265" s="147">
        <v>72000</v>
      </c>
      <c r="G265" s="125"/>
      <c r="H265" s="146" t="s">
        <v>478</v>
      </c>
    </row>
    <row r="266" spans="1:8" ht="15.75" x14ac:dyDescent="0.25">
      <c r="A266" s="85">
        <v>240</v>
      </c>
      <c r="B266" s="146" t="s">
        <v>476</v>
      </c>
      <c r="C266" s="81"/>
      <c r="D266" s="145">
        <v>45389</v>
      </c>
      <c r="E266" s="84"/>
      <c r="F266" s="147">
        <v>152500</v>
      </c>
      <c r="G266" s="125"/>
      <c r="H266" s="146" t="s">
        <v>477</v>
      </c>
    </row>
    <row r="267" spans="1:8" ht="15.75" x14ac:dyDescent="0.25">
      <c r="A267" s="85">
        <v>241</v>
      </c>
      <c r="B267" s="146" t="s">
        <v>367</v>
      </c>
      <c r="C267" s="81"/>
      <c r="D267" s="145">
        <v>45389</v>
      </c>
      <c r="E267" s="84"/>
      <c r="F267" s="147">
        <v>92500</v>
      </c>
      <c r="G267" s="125"/>
      <c r="H267" s="146" t="s">
        <v>474</v>
      </c>
    </row>
    <row r="268" spans="1:8" ht="15.75" x14ac:dyDescent="0.25">
      <c r="A268" s="85">
        <v>242</v>
      </c>
      <c r="B268" s="146" t="s">
        <v>476</v>
      </c>
      <c r="C268" s="81"/>
      <c r="D268" s="145">
        <v>45390</v>
      </c>
      <c r="E268" s="84"/>
      <c r="F268" s="147">
        <v>152500</v>
      </c>
      <c r="G268" s="125"/>
      <c r="H268" s="146" t="s">
        <v>477</v>
      </c>
    </row>
    <row r="269" spans="1:8" ht="15.75" x14ac:dyDescent="0.25">
      <c r="A269" s="85">
        <v>243</v>
      </c>
      <c r="B269" s="146" t="s">
        <v>184</v>
      </c>
      <c r="C269" s="81"/>
      <c r="D269" s="145">
        <v>45391</v>
      </c>
      <c r="E269" s="84"/>
      <c r="F269" s="147">
        <v>80000</v>
      </c>
      <c r="G269" s="125"/>
      <c r="H269" s="146" t="s">
        <v>478</v>
      </c>
    </row>
    <row r="270" spans="1:8" ht="15.75" x14ac:dyDescent="0.25">
      <c r="A270" s="85">
        <v>244</v>
      </c>
      <c r="B270" s="146" t="s">
        <v>184</v>
      </c>
      <c r="C270" s="81"/>
      <c r="D270" s="145">
        <v>45391</v>
      </c>
      <c r="E270" s="84"/>
      <c r="F270" s="147">
        <v>80000</v>
      </c>
      <c r="G270" s="125"/>
      <c r="H270" s="146" t="s">
        <v>478</v>
      </c>
    </row>
    <row r="271" spans="1:8" ht="15.75" x14ac:dyDescent="0.25">
      <c r="A271" s="85">
        <v>245</v>
      </c>
      <c r="B271" s="146" t="s">
        <v>476</v>
      </c>
      <c r="C271" s="81"/>
      <c r="D271" s="145">
        <v>45392</v>
      </c>
      <c r="E271" s="84"/>
      <c r="F271" s="147">
        <v>91500</v>
      </c>
      <c r="G271" s="125"/>
      <c r="H271" s="146" t="s">
        <v>477</v>
      </c>
    </row>
    <row r="272" spans="1:8" ht="15.75" x14ac:dyDescent="0.25">
      <c r="A272" s="85">
        <v>246</v>
      </c>
      <c r="B272" s="146" t="s">
        <v>476</v>
      </c>
      <c r="C272" s="81"/>
      <c r="D272" s="145">
        <v>45392</v>
      </c>
      <c r="E272" s="84"/>
      <c r="F272" s="147">
        <v>152500</v>
      </c>
      <c r="G272" s="125"/>
      <c r="H272" s="146" t="s">
        <v>477</v>
      </c>
    </row>
    <row r="273" spans="1:8" ht="15.75" x14ac:dyDescent="0.25">
      <c r="A273" s="85">
        <v>247</v>
      </c>
      <c r="B273" s="146" t="s">
        <v>476</v>
      </c>
      <c r="C273" s="81"/>
      <c r="D273" s="145">
        <v>45392</v>
      </c>
      <c r="E273" s="84"/>
      <c r="F273" s="147">
        <v>61000</v>
      </c>
      <c r="G273" s="125"/>
      <c r="H273" s="146" t="s">
        <v>477</v>
      </c>
    </row>
    <row r="274" spans="1:8" ht="15.75" x14ac:dyDescent="0.25">
      <c r="A274" s="85">
        <v>248</v>
      </c>
      <c r="B274" s="146" t="s">
        <v>479</v>
      </c>
      <c r="C274" s="81"/>
      <c r="D274" s="145">
        <v>45392</v>
      </c>
      <c r="E274" s="84"/>
      <c r="F274" s="147">
        <v>108527</v>
      </c>
      <c r="G274" s="125"/>
      <c r="H274" s="146" t="s">
        <v>480</v>
      </c>
    </row>
    <row r="275" spans="1:8" ht="15.75" x14ac:dyDescent="0.25">
      <c r="A275" s="85">
        <v>249</v>
      </c>
      <c r="B275" s="146" t="s">
        <v>367</v>
      </c>
      <c r="C275" s="81"/>
      <c r="D275" s="145">
        <v>45393</v>
      </c>
      <c r="E275" s="84"/>
      <c r="F275" s="147">
        <v>222000</v>
      </c>
      <c r="G275" s="125"/>
      <c r="H275" s="146" t="s">
        <v>474</v>
      </c>
    </row>
    <row r="276" spans="1:8" ht="15.75" x14ac:dyDescent="0.25">
      <c r="A276" s="85">
        <v>250</v>
      </c>
      <c r="B276" s="146" t="s">
        <v>481</v>
      </c>
      <c r="C276" s="81"/>
      <c r="D276" s="145">
        <v>45395</v>
      </c>
      <c r="E276" s="84"/>
      <c r="F276" s="147">
        <v>20700</v>
      </c>
      <c r="G276" s="125"/>
      <c r="H276" s="146" t="s">
        <v>474</v>
      </c>
    </row>
    <row r="277" spans="1:8" ht="15.75" x14ac:dyDescent="0.25">
      <c r="A277" s="85">
        <v>251</v>
      </c>
      <c r="B277" s="146" t="s">
        <v>482</v>
      </c>
      <c r="C277" s="81"/>
      <c r="D277" s="145">
        <v>45395</v>
      </c>
      <c r="E277" s="84"/>
      <c r="F277" s="147">
        <v>32850.660000000003</v>
      </c>
      <c r="G277" s="125"/>
      <c r="H277" s="146" t="s">
        <v>480</v>
      </c>
    </row>
    <row r="278" spans="1:8" ht="15.75" x14ac:dyDescent="0.25">
      <c r="A278" s="85">
        <v>252</v>
      </c>
      <c r="B278" s="146" t="s">
        <v>161</v>
      </c>
      <c r="C278" s="81"/>
      <c r="D278" s="145">
        <v>45397</v>
      </c>
      <c r="E278" s="84"/>
      <c r="F278" s="147">
        <v>393770</v>
      </c>
      <c r="G278" s="125"/>
      <c r="H278" s="146" t="s">
        <v>483</v>
      </c>
    </row>
    <row r="279" spans="1:8" ht="15.75" x14ac:dyDescent="0.25">
      <c r="A279" s="85">
        <v>253</v>
      </c>
      <c r="B279" s="146" t="s">
        <v>484</v>
      </c>
      <c r="C279" s="81"/>
      <c r="D279" s="145">
        <v>45397</v>
      </c>
      <c r="E279" s="84"/>
      <c r="F279" s="147">
        <v>4444</v>
      </c>
      <c r="G279" s="125"/>
      <c r="H279" s="146" t="s">
        <v>485</v>
      </c>
    </row>
    <row r="280" spans="1:8" ht="15.75" x14ac:dyDescent="0.25">
      <c r="A280" s="85">
        <v>254</v>
      </c>
      <c r="B280" s="146" t="s">
        <v>486</v>
      </c>
      <c r="C280" s="81"/>
      <c r="D280" s="145">
        <v>45397</v>
      </c>
      <c r="E280" s="84"/>
      <c r="F280" s="147">
        <v>130801</v>
      </c>
      <c r="G280" s="125"/>
      <c r="H280" s="146" t="s">
        <v>483</v>
      </c>
    </row>
    <row r="281" spans="1:8" ht="15.75" x14ac:dyDescent="0.25">
      <c r="A281" s="85">
        <v>255</v>
      </c>
      <c r="B281" s="146" t="s">
        <v>184</v>
      </c>
      <c r="C281" s="81"/>
      <c r="D281" s="145">
        <v>45399</v>
      </c>
      <c r="E281" s="84"/>
      <c r="F281" s="147">
        <v>75000</v>
      </c>
      <c r="G281" s="125"/>
      <c r="H281" s="146" t="s">
        <v>478</v>
      </c>
    </row>
    <row r="282" spans="1:8" ht="15.75" x14ac:dyDescent="0.25">
      <c r="A282" s="85">
        <v>256</v>
      </c>
      <c r="B282" s="146" t="s">
        <v>476</v>
      </c>
      <c r="C282" s="81"/>
      <c r="D282" s="145">
        <v>45402</v>
      </c>
      <c r="E282" s="84"/>
      <c r="F282" s="147">
        <v>61000</v>
      </c>
      <c r="G282" s="125"/>
      <c r="H282" s="146" t="s">
        <v>477</v>
      </c>
    </row>
    <row r="283" spans="1:8" ht="15.75" x14ac:dyDescent="0.25">
      <c r="A283" s="85">
        <v>257</v>
      </c>
      <c r="B283" s="146" t="s">
        <v>476</v>
      </c>
      <c r="C283" s="81"/>
      <c r="D283" s="145">
        <v>45402</v>
      </c>
      <c r="E283" s="84"/>
      <c r="F283" s="147">
        <v>76250</v>
      </c>
      <c r="G283" s="125"/>
      <c r="H283" s="146" t="s">
        <v>477</v>
      </c>
    </row>
    <row r="284" spans="1:8" ht="15.75" x14ac:dyDescent="0.25">
      <c r="A284" s="85">
        <v>258</v>
      </c>
      <c r="B284" s="146" t="s">
        <v>476</v>
      </c>
      <c r="C284" s="81"/>
      <c r="D284" s="145">
        <v>45402</v>
      </c>
      <c r="E284" s="84"/>
      <c r="F284" s="147">
        <v>61000</v>
      </c>
      <c r="G284" s="125"/>
      <c r="H284" s="146" t="s">
        <v>477</v>
      </c>
    </row>
    <row r="285" spans="1:8" ht="15.75" x14ac:dyDescent="0.25">
      <c r="A285" s="85">
        <v>259</v>
      </c>
      <c r="B285" s="146" t="s">
        <v>476</v>
      </c>
      <c r="C285" s="81"/>
      <c r="D285" s="145">
        <v>45402</v>
      </c>
      <c r="E285" s="84"/>
      <c r="F285" s="147">
        <v>61000</v>
      </c>
      <c r="G285" s="125"/>
      <c r="H285" s="146" t="s">
        <v>477</v>
      </c>
    </row>
    <row r="286" spans="1:8" ht="15.75" x14ac:dyDescent="0.25">
      <c r="A286" s="85">
        <v>260</v>
      </c>
      <c r="B286" s="146" t="s">
        <v>476</v>
      </c>
      <c r="C286" s="81"/>
      <c r="D286" s="145">
        <v>45402</v>
      </c>
      <c r="E286" s="84"/>
      <c r="F286" s="147">
        <v>76250</v>
      </c>
      <c r="G286" s="125"/>
      <c r="H286" s="146" t="s">
        <v>477</v>
      </c>
    </row>
    <row r="287" spans="1:8" ht="15.75" x14ac:dyDescent="0.25">
      <c r="A287" s="85">
        <v>261</v>
      </c>
      <c r="B287" s="146" t="s">
        <v>482</v>
      </c>
      <c r="C287" s="81"/>
      <c r="D287" s="145">
        <v>45402</v>
      </c>
      <c r="E287" s="84"/>
      <c r="F287" s="147">
        <v>5670</v>
      </c>
      <c r="G287" s="125"/>
      <c r="H287" s="146" t="s">
        <v>480</v>
      </c>
    </row>
    <row r="288" spans="1:8" ht="15.75" x14ac:dyDescent="0.25">
      <c r="A288" s="85">
        <v>262</v>
      </c>
      <c r="B288" s="146" t="s">
        <v>487</v>
      </c>
      <c r="C288" s="81"/>
      <c r="D288" s="145">
        <v>45402</v>
      </c>
      <c r="E288" s="84"/>
      <c r="F288" s="147">
        <v>1196600</v>
      </c>
      <c r="G288" s="125"/>
      <c r="H288" s="146" t="s">
        <v>488</v>
      </c>
    </row>
    <row r="289" spans="1:8" ht="15.75" x14ac:dyDescent="0.25">
      <c r="A289" s="85">
        <v>263</v>
      </c>
      <c r="B289" s="146" t="s">
        <v>489</v>
      </c>
      <c r="C289" s="81"/>
      <c r="D289" s="145">
        <v>45403</v>
      </c>
      <c r="E289" s="84"/>
      <c r="F289" s="147">
        <v>1555708.38</v>
      </c>
      <c r="G289" s="125"/>
      <c r="H289" s="146" t="s">
        <v>490</v>
      </c>
    </row>
    <row r="290" spans="1:8" ht="15.75" x14ac:dyDescent="0.25">
      <c r="A290" s="85">
        <v>264</v>
      </c>
      <c r="B290" s="146" t="s">
        <v>491</v>
      </c>
      <c r="C290" s="81"/>
      <c r="D290" s="145">
        <v>45405</v>
      </c>
      <c r="E290" s="84"/>
      <c r="F290" s="147">
        <v>528550</v>
      </c>
      <c r="G290" s="125"/>
      <c r="H290" s="146" t="s">
        <v>492</v>
      </c>
    </row>
    <row r="291" spans="1:8" ht="15.75" x14ac:dyDescent="0.25">
      <c r="A291" s="85">
        <v>265</v>
      </c>
      <c r="B291" s="146" t="s">
        <v>481</v>
      </c>
      <c r="C291" s="81"/>
      <c r="D291" s="145">
        <v>45405</v>
      </c>
      <c r="E291" s="84"/>
      <c r="F291" s="147">
        <v>12000</v>
      </c>
      <c r="G291" s="125"/>
      <c r="H291" s="146" t="s">
        <v>474</v>
      </c>
    </row>
    <row r="292" spans="1:8" ht="15.75" x14ac:dyDescent="0.25">
      <c r="A292" s="85">
        <v>266</v>
      </c>
      <c r="B292" s="146" t="s">
        <v>159</v>
      </c>
      <c r="C292" s="81"/>
      <c r="D292" s="145">
        <v>45405</v>
      </c>
      <c r="E292" s="84"/>
      <c r="F292" s="147">
        <v>4800</v>
      </c>
      <c r="G292" s="125"/>
      <c r="H292" s="146" t="s">
        <v>474</v>
      </c>
    </row>
    <row r="293" spans="1:8" ht="15.75" x14ac:dyDescent="0.25">
      <c r="A293" s="85">
        <v>267</v>
      </c>
      <c r="B293" s="146" t="s">
        <v>493</v>
      </c>
      <c r="C293" s="81"/>
      <c r="D293" s="145">
        <v>45406</v>
      </c>
      <c r="E293" s="84"/>
      <c r="F293" s="147">
        <v>128196</v>
      </c>
      <c r="G293" s="125"/>
      <c r="H293" s="146" t="s">
        <v>494</v>
      </c>
    </row>
    <row r="294" spans="1:8" ht="15.75" x14ac:dyDescent="0.25">
      <c r="A294" s="85">
        <v>268</v>
      </c>
      <c r="B294" s="146" t="s">
        <v>491</v>
      </c>
      <c r="C294" s="81"/>
      <c r="D294" s="145">
        <v>45407</v>
      </c>
      <c r="E294" s="84"/>
      <c r="F294" s="147">
        <v>538160</v>
      </c>
      <c r="G294" s="125"/>
      <c r="H294" s="146" t="s">
        <v>492</v>
      </c>
    </row>
    <row r="295" spans="1:8" ht="15.75" x14ac:dyDescent="0.25">
      <c r="A295" s="85">
        <v>269</v>
      </c>
      <c r="B295" s="146" t="s">
        <v>495</v>
      </c>
      <c r="C295" s="81"/>
      <c r="D295" s="145">
        <v>45407</v>
      </c>
      <c r="E295" s="84"/>
      <c r="F295" s="147">
        <v>96356.25</v>
      </c>
      <c r="G295" s="125"/>
      <c r="H295" s="146" t="s">
        <v>492</v>
      </c>
    </row>
    <row r="296" spans="1:8" ht="15.75" x14ac:dyDescent="0.25">
      <c r="A296" s="85">
        <v>270</v>
      </c>
      <c r="B296" s="146" t="s">
        <v>139</v>
      </c>
      <c r="C296" s="81"/>
      <c r="D296" s="145">
        <v>45407</v>
      </c>
      <c r="E296" s="84"/>
      <c r="F296" s="147">
        <v>118571.5</v>
      </c>
      <c r="G296" s="125"/>
      <c r="H296" s="146" t="s">
        <v>494</v>
      </c>
    </row>
    <row r="297" spans="1:8" ht="15.75" x14ac:dyDescent="0.25">
      <c r="A297" s="85">
        <v>271</v>
      </c>
      <c r="B297" s="146" t="s">
        <v>489</v>
      </c>
      <c r="C297" s="81"/>
      <c r="D297" s="145">
        <v>45407</v>
      </c>
      <c r="E297" s="84"/>
      <c r="F297" s="147">
        <v>1546732.67</v>
      </c>
      <c r="G297" s="125"/>
      <c r="H297" s="146" t="s">
        <v>490</v>
      </c>
    </row>
    <row r="298" spans="1:8" ht="15.75" x14ac:dyDescent="0.25">
      <c r="A298" s="85">
        <v>272</v>
      </c>
      <c r="B298" s="146" t="s">
        <v>159</v>
      </c>
      <c r="C298" s="81"/>
      <c r="D298" s="145">
        <v>45408</v>
      </c>
      <c r="E298" s="84"/>
      <c r="F298" s="147">
        <v>19500</v>
      </c>
      <c r="G298" s="125"/>
      <c r="H298" s="146" t="s">
        <v>474</v>
      </c>
    </row>
    <row r="299" spans="1:8" ht="15.75" x14ac:dyDescent="0.25">
      <c r="A299" s="85">
        <v>273</v>
      </c>
      <c r="B299" s="146" t="s">
        <v>476</v>
      </c>
      <c r="C299" s="81"/>
      <c r="D299" s="145">
        <v>45408</v>
      </c>
      <c r="E299" s="84"/>
      <c r="F299" s="147">
        <v>152500</v>
      </c>
      <c r="G299" s="125"/>
      <c r="H299" s="146" t="s">
        <v>477</v>
      </c>
    </row>
    <row r="300" spans="1:8" ht="15.75" x14ac:dyDescent="0.25">
      <c r="A300" s="85">
        <v>274</v>
      </c>
      <c r="B300" s="146" t="s">
        <v>489</v>
      </c>
      <c r="C300" s="81"/>
      <c r="D300" s="145">
        <v>45409</v>
      </c>
      <c r="E300" s="84"/>
      <c r="F300" s="147">
        <v>1530228.2</v>
      </c>
      <c r="G300" s="125"/>
      <c r="H300" s="146" t="s">
        <v>490</v>
      </c>
    </row>
    <row r="301" spans="1:8" ht="15.75" x14ac:dyDescent="0.25">
      <c r="A301" s="85">
        <v>275</v>
      </c>
      <c r="B301" s="146" t="s">
        <v>479</v>
      </c>
      <c r="C301" s="81"/>
      <c r="D301" s="145">
        <v>45409</v>
      </c>
      <c r="E301" s="84"/>
      <c r="F301" s="147">
        <v>20654</v>
      </c>
      <c r="G301" s="125"/>
      <c r="H301" s="146" t="s">
        <v>480</v>
      </c>
    </row>
    <row r="302" spans="1:8" ht="15.75" x14ac:dyDescent="0.25">
      <c r="A302" s="85">
        <v>276</v>
      </c>
      <c r="B302" s="146" t="s">
        <v>489</v>
      </c>
      <c r="C302" s="81"/>
      <c r="D302" s="145">
        <v>45411</v>
      </c>
      <c r="E302" s="84"/>
      <c r="F302" s="147">
        <v>1531402.49</v>
      </c>
      <c r="G302" s="125"/>
      <c r="H302" s="146" t="s">
        <v>490</v>
      </c>
    </row>
    <row r="303" spans="1:8" ht="15.75" x14ac:dyDescent="0.25">
      <c r="A303" s="85">
        <v>277</v>
      </c>
      <c r="B303" s="146" t="s">
        <v>481</v>
      </c>
      <c r="C303" s="81"/>
      <c r="D303" s="145">
        <v>45411</v>
      </c>
      <c r="E303" s="84"/>
      <c r="F303" s="147">
        <v>12750</v>
      </c>
      <c r="G303" s="125"/>
      <c r="H303" s="146" t="s">
        <v>474</v>
      </c>
    </row>
    <row r="304" spans="1:8" ht="15.75" x14ac:dyDescent="0.25">
      <c r="A304" s="85">
        <v>278</v>
      </c>
      <c r="B304" s="146" t="s">
        <v>496</v>
      </c>
      <c r="C304" s="81"/>
      <c r="D304" s="145">
        <v>45412</v>
      </c>
      <c r="E304" s="84"/>
      <c r="F304" s="147">
        <v>30544</v>
      </c>
      <c r="G304" s="125"/>
      <c r="H304" s="146" t="s">
        <v>483</v>
      </c>
    </row>
    <row r="305" spans="1:8" ht="15.75" x14ac:dyDescent="0.25">
      <c r="A305" s="85">
        <v>279</v>
      </c>
      <c r="B305" s="146" t="s">
        <v>161</v>
      </c>
      <c r="C305" s="81"/>
      <c r="D305" s="145">
        <v>45412</v>
      </c>
      <c r="E305" s="84"/>
      <c r="F305" s="147">
        <v>249182</v>
      </c>
      <c r="G305" s="125"/>
      <c r="H305" s="146" t="s">
        <v>483</v>
      </c>
    </row>
    <row r="306" spans="1:8" ht="15.75" x14ac:dyDescent="0.25">
      <c r="A306" s="85">
        <v>280</v>
      </c>
      <c r="B306" s="146" t="s">
        <v>476</v>
      </c>
      <c r="C306" s="81"/>
      <c r="D306" s="145">
        <v>45412</v>
      </c>
      <c r="E306" s="84"/>
      <c r="F306" s="147">
        <v>9250</v>
      </c>
      <c r="G306" s="125"/>
      <c r="H306" s="146" t="s">
        <v>477</v>
      </c>
    </row>
    <row r="307" spans="1:8" ht="15.75" x14ac:dyDescent="0.25">
      <c r="A307" s="85">
        <v>281</v>
      </c>
      <c r="B307" s="146" t="s">
        <v>476</v>
      </c>
      <c r="C307" s="81"/>
      <c r="D307" s="145">
        <v>45413</v>
      </c>
      <c r="E307" s="84"/>
      <c r="F307" s="147">
        <v>117000</v>
      </c>
      <c r="G307" s="125"/>
      <c r="H307" s="146" t="s">
        <v>477</v>
      </c>
    </row>
    <row r="308" spans="1:8" ht="15.75" x14ac:dyDescent="0.25">
      <c r="A308" s="85">
        <v>282</v>
      </c>
      <c r="B308" s="146" t="s">
        <v>497</v>
      </c>
      <c r="C308" s="81"/>
      <c r="D308" s="145">
        <v>45414</v>
      </c>
      <c r="E308" s="84"/>
      <c r="F308" s="148">
        <v>2158328</v>
      </c>
      <c r="G308" s="125"/>
      <c r="H308" s="146" t="s">
        <v>490</v>
      </c>
    </row>
    <row r="309" spans="1:8" ht="15.75" x14ac:dyDescent="0.25">
      <c r="A309" s="85">
        <v>283</v>
      </c>
      <c r="B309" s="146" t="s">
        <v>399</v>
      </c>
      <c r="C309" s="81"/>
      <c r="D309" s="145">
        <v>45417</v>
      </c>
      <c r="E309" s="84"/>
      <c r="F309" s="147">
        <v>58000</v>
      </c>
      <c r="G309" s="125"/>
      <c r="H309" s="146" t="s">
        <v>498</v>
      </c>
    </row>
    <row r="310" spans="1:8" ht="15.75" x14ac:dyDescent="0.25">
      <c r="A310" s="85">
        <v>284</v>
      </c>
      <c r="B310" s="146" t="s">
        <v>499</v>
      </c>
      <c r="C310" s="81"/>
      <c r="D310" s="145">
        <v>45418</v>
      </c>
      <c r="E310" s="84"/>
      <c r="F310" s="147">
        <v>62980</v>
      </c>
      <c r="G310" s="125"/>
      <c r="H310" s="146" t="s">
        <v>500</v>
      </c>
    </row>
    <row r="311" spans="1:8" ht="15.75" x14ac:dyDescent="0.25">
      <c r="A311" s="85">
        <v>285</v>
      </c>
      <c r="B311" s="146" t="s">
        <v>399</v>
      </c>
      <c r="C311" s="81"/>
      <c r="D311" s="145">
        <v>45418</v>
      </c>
      <c r="E311" s="84"/>
      <c r="F311" s="147">
        <v>90000</v>
      </c>
      <c r="G311" s="125"/>
      <c r="H311" s="146" t="s">
        <v>498</v>
      </c>
    </row>
    <row r="312" spans="1:8" ht="15.75" x14ac:dyDescent="0.25">
      <c r="A312" s="85">
        <v>286</v>
      </c>
      <c r="B312" s="146" t="s">
        <v>184</v>
      </c>
      <c r="C312" s="81"/>
      <c r="D312" s="145">
        <v>45418</v>
      </c>
      <c r="E312" s="84"/>
      <c r="F312" s="147">
        <v>75000</v>
      </c>
      <c r="G312" s="125"/>
      <c r="H312" s="146" t="s">
        <v>478</v>
      </c>
    </row>
    <row r="313" spans="1:8" ht="15.75" x14ac:dyDescent="0.25">
      <c r="A313" s="85">
        <v>287</v>
      </c>
      <c r="B313" s="146" t="s">
        <v>159</v>
      </c>
      <c r="C313" s="81"/>
      <c r="D313" s="145">
        <v>45419</v>
      </c>
      <c r="E313" s="84"/>
      <c r="F313" s="147">
        <v>16860</v>
      </c>
      <c r="G313" s="125"/>
      <c r="H313" s="146" t="s">
        <v>474</v>
      </c>
    </row>
    <row r="314" spans="1:8" ht="15.75" x14ac:dyDescent="0.25">
      <c r="A314" s="85">
        <v>288</v>
      </c>
      <c r="B314" s="146" t="s">
        <v>139</v>
      </c>
      <c r="C314" s="81"/>
      <c r="D314" s="145">
        <v>45419</v>
      </c>
      <c r="E314" s="84"/>
      <c r="F314" s="147">
        <v>121071.42</v>
      </c>
      <c r="G314" s="125"/>
      <c r="H314" s="146" t="s">
        <v>494</v>
      </c>
    </row>
    <row r="315" spans="1:8" ht="15.75" x14ac:dyDescent="0.25">
      <c r="A315" s="85">
        <v>289</v>
      </c>
      <c r="B315" s="146" t="s">
        <v>476</v>
      </c>
      <c r="C315" s="81"/>
      <c r="D315" s="145">
        <v>45419</v>
      </c>
      <c r="E315" s="84"/>
      <c r="F315" s="147">
        <v>152500</v>
      </c>
      <c r="G315" s="125"/>
      <c r="H315" s="146" t="s">
        <v>477</v>
      </c>
    </row>
    <row r="316" spans="1:8" ht="15.75" x14ac:dyDescent="0.25">
      <c r="A316" s="85">
        <v>290</v>
      </c>
      <c r="B316" s="146" t="s">
        <v>482</v>
      </c>
      <c r="C316" s="81"/>
      <c r="D316" s="145">
        <v>45419</v>
      </c>
      <c r="E316" s="84"/>
      <c r="F316" s="147">
        <v>19800</v>
      </c>
      <c r="G316" s="125"/>
      <c r="H316" s="146" t="s">
        <v>480</v>
      </c>
    </row>
    <row r="317" spans="1:8" ht="15.75" x14ac:dyDescent="0.25">
      <c r="A317" s="85">
        <v>291</v>
      </c>
      <c r="B317" s="146" t="s">
        <v>476</v>
      </c>
      <c r="C317" s="81"/>
      <c r="D317" s="145">
        <v>45420</v>
      </c>
      <c r="E317" s="84"/>
      <c r="F317" s="147">
        <v>47600</v>
      </c>
      <c r="G317" s="125"/>
      <c r="H317" s="146" t="s">
        <v>477</v>
      </c>
    </row>
    <row r="318" spans="1:8" ht="15.75" x14ac:dyDescent="0.25">
      <c r="A318" s="85">
        <v>292</v>
      </c>
      <c r="B318" s="146" t="s">
        <v>476</v>
      </c>
      <c r="C318" s="81"/>
      <c r="D318" s="145">
        <v>45420</v>
      </c>
      <c r="E318" s="84"/>
      <c r="F318" s="147">
        <v>152500</v>
      </c>
      <c r="G318" s="125"/>
      <c r="H318" s="146" t="s">
        <v>477</v>
      </c>
    </row>
    <row r="319" spans="1:8" ht="15.75" x14ac:dyDescent="0.25">
      <c r="A319" s="85">
        <v>293</v>
      </c>
      <c r="B319" s="146" t="s">
        <v>127</v>
      </c>
      <c r="C319" s="81"/>
      <c r="D319" s="145">
        <v>45422</v>
      </c>
      <c r="E319" s="84"/>
      <c r="F319" s="147">
        <v>8367.6299999999992</v>
      </c>
      <c r="G319" s="125"/>
      <c r="H319" s="146" t="s">
        <v>475</v>
      </c>
    </row>
    <row r="320" spans="1:8" ht="15.75" x14ac:dyDescent="0.25">
      <c r="A320" s="85">
        <v>294</v>
      </c>
      <c r="B320" s="146" t="s">
        <v>482</v>
      </c>
      <c r="C320" s="81"/>
      <c r="D320" s="145">
        <v>45422</v>
      </c>
      <c r="E320" s="84"/>
      <c r="F320" s="147">
        <v>390683.19</v>
      </c>
      <c r="G320" s="125"/>
      <c r="H320" s="146" t="s">
        <v>480</v>
      </c>
    </row>
    <row r="321" spans="1:8" ht="15.75" x14ac:dyDescent="0.25">
      <c r="A321" s="85">
        <v>295</v>
      </c>
      <c r="B321" s="146" t="s">
        <v>476</v>
      </c>
      <c r="C321" s="81"/>
      <c r="D321" s="145">
        <v>45422</v>
      </c>
      <c r="E321" s="84"/>
      <c r="F321" s="147">
        <v>152500</v>
      </c>
      <c r="G321" s="125"/>
      <c r="H321" s="146" t="s">
        <v>477</v>
      </c>
    </row>
    <row r="322" spans="1:8" ht="15.75" x14ac:dyDescent="0.25">
      <c r="A322" s="85">
        <v>296</v>
      </c>
      <c r="B322" s="146" t="s">
        <v>399</v>
      </c>
      <c r="C322" s="81"/>
      <c r="D322" s="145">
        <v>45422</v>
      </c>
      <c r="E322" s="84"/>
      <c r="F322" s="147">
        <v>64000</v>
      </c>
      <c r="G322" s="125"/>
      <c r="H322" s="146" t="s">
        <v>498</v>
      </c>
    </row>
    <row r="323" spans="1:8" ht="15.75" x14ac:dyDescent="0.25">
      <c r="A323" s="85">
        <v>297</v>
      </c>
      <c r="B323" s="146" t="s">
        <v>501</v>
      </c>
      <c r="C323" s="81"/>
      <c r="D323" s="145">
        <v>45422</v>
      </c>
      <c r="E323" s="84"/>
      <c r="F323" s="147">
        <v>76000</v>
      </c>
      <c r="G323" s="125"/>
      <c r="H323" s="146" t="s">
        <v>502</v>
      </c>
    </row>
    <row r="324" spans="1:8" ht="15.75" x14ac:dyDescent="0.25">
      <c r="A324" s="85">
        <v>298</v>
      </c>
      <c r="B324" s="146" t="s">
        <v>139</v>
      </c>
      <c r="C324" s="81"/>
      <c r="D324" s="145">
        <v>45422</v>
      </c>
      <c r="E324" s="84"/>
      <c r="F324" s="147">
        <v>121071.42</v>
      </c>
      <c r="G324" s="125"/>
      <c r="H324" s="146" t="s">
        <v>494</v>
      </c>
    </row>
    <row r="325" spans="1:8" ht="15.75" x14ac:dyDescent="0.25">
      <c r="A325" s="85">
        <v>299</v>
      </c>
      <c r="B325" s="146" t="s">
        <v>476</v>
      </c>
      <c r="C325" s="81"/>
      <c r="D325" s="145">
        <v>45423</v>
      </c>
      <c r="E325" s="84"/>
      <c r="F325" s="147">
        <v>152500</v>
      </c>
      <c r="G325" s="125"/>
      <c r="H325" s="146" t="s">
        <v>477</v>
      </c>
    </row>
    <row r="326" spans="1:8" ht="15.75" x14ac:dyDescent="0.25">
      <c r="A326" s="85">
        <v>300</v>
      </c>
      <c r="B326" s="146" t="s">
        <v>139</v>
      </c>
      <c r="C326" s="81"/>
      <c r="D326" s="145">
        <v>45424</v>
      </c>
      <c r="E326" s="84"/>
      <c r="F326" s="147">
        <v>121071.42</v>
      </c>
      <c r="G326" s="125"/>
      <c r="H326" s="146" t="s">
        <v>494</v>
      </c>
    </row>
    <row r="327" spans="1:8" ht="15.75" x14ac:dyDescent="0.25">
      <c r="A327" s="85">
        <v>301</v>
      </c>
      <c r="B327" s="146" t="s">
        <v>127</v>
      </c>
      <c r="C327" s="81"/>
      <c r="D327" s="145">
        <v>45425</v>
      </c>
      <c r="E327" s="84"/>
      <c r="F327" s="147">
        <v>24314.6</v>
      </c>
      <c r="G327" s="125"/>
      <c r="H327" s="146" t="s">
        <v>475</v>
      </c>
    </row>
    <row r="328" spans="1:8" ht="15.75" x14ac:dyDescent="0.25">
      <c r="A328" s="85">
        <v>302</v>
      </c>
      <c r="B328" s="146" t="s">
        <v>367</v>
      </c>
      <c r="C328" s="81"/>
      <c r="D328" s="145">
        <v>45426</v>
      </c>
      <c r="E328" s="84"/>
      <c r="F328" s="147">
        <v>296000</v>
      </c>
      <c r="G328" s="125"/>
      <c r="H328" s="146" t="s">
        <v>474</v>
      </c>
    </row>
    <row r="329" spans="1:8" ht="15.75" x14ac:dyDescent="0.25">
      <c r="A329" s="85">
        <v>303</v>
      </c>
      <c r="B329" s="146" t="s">
        <v>481</v>
      </c>
      <c r="C329" s="81"/>
      <c r="D329" s="145">
        <v>45426</v>
      </c>
      <c r="E329" s="84"/>
      <c r="F329" s="147">
        <v>11400</v>
      </c>
      <c r="G329" s="125"/>
      <c r="H329" s="146" t="s">
        <v>474</v>
      </c>
    </row>
    <row r="330" spans="1:8" ht="15.75" x14ac:dyDescent="0.25">
      <c r="A330" s="85">
        <v>304</v>
      </c>
      <c r="B330" s="146" t="s">
        <v>139</v>
      </c>
      <c r="C330" s="81"/>
      <c r="D330" s="145">
        <v>45427</v>
      </c>
      <c r="E330" s="84"/>
      <c r="F330" s="147">
        <v>121071.42</v>
      </c>
      <c r="G330" s="125"/>
      <c r="H330" s="146" t="s">
        <v>494</v>
      </c>
    </row>
    <row r="331" spans="1:8" ht="15.75" x14ac:dyDescent="0.25">
      <c r="A331" s="85">
        <v>305</v>
      </c>
      <c r="B331" s="146" t="s">
        <v>489</v>
      </c>
      <c r="C331" s="81"/>
      <c r="D331" s="145">
        <v>45427</v>
      </c>
      <c r="E331" s="84"/>
      <c r="F331" s="147">
        <v>1557383.72</v>
      </c>
      <c r="G331" s="125"/>
      <c r="H331" s="146" t="s">
        <v>490</v>
      </c>
    </row>
    <row r="332" spans="1:8" ht="15.75" x14ac:dyDescent="0.25">
      <c r="A332" s="85">
        <v>306</v>
      </c>
      <c r="B332" s="146" t="s">
        <v>161</v>
      </c>
      <c r="C332" s="81"/>
      <c r="D332" s="145">
        <v>45427</v>
      </c>
      <c r="E332" s="84"/>
      <c r="F332" s="147">
        <v>307602</v>
      </c>
      <c r="G332" s="125"/>
      <c r="H332" s="146" t="s">
        <v>483</v>
      </c>
    </row>
    <row r="333" spans="1:8" ht="15.75" x14ac:dyDescent="0.25">
      <c r="A333" s="85">
        <v>307</v>
      </c>
      <c r="B333" s="146" t="s">
        <v>487</v>
      </c>
      <c r="C333" s="81"/>
      <c r="D333" s="145">
        <v>45427</v>
      </c>
      <c r="E333" s="84"/>
      <c r="F333" s="147">
        <v>130200</v>
      </c>
      <c r="G333" s="125"/>
      <c r="H333" s="146" t="s">
        <v>488</v>
      </c>
    </row>
    <row r="334" spans="1:8" ht="15.75" x14ac:dyDescent="0.25">
      <c r="A334" s="85">
        <v>308</v>
      </c>
      <c r="B334" s="146" t="s">
        <v>184</v>
      </c>
      <c r="C334" s="81"/>
      <c r="D334" s="145">
        <v>45428</v>
      </c>
      <c r="E334" s="84"/>
      <c r="F334" s="147">
        <v>73750</v>
      </c>
      <c r="G334" s="125"/>
      <c r="H334" s="146" t="s">
        <v>478</v>
      </c>
    </row>
    <row r="335" spans="1:8" ht="15.75" x14ac:dyDescent="0.25">
      <c r="A335" s="85">
        <v>309</v>
      </c>
      <c r="B335" s="146" t="s">
        <v>503</v>
      </c>
      <c r="C335" s="81"/>
      <c r="D335" s="145">
        <v>45428</v>
      </c>
      <c r="E335" s="84"/>
      <c r="F335" s="147">
        <v>750000</v>
      </c>
      <c r="G335" s="125"/>
      <c r="H335" s="146" t="s">
        <v>504</v>
      </c>
    </row>
    <row r="336" spans="1:8" ht="15.75" x14ac:dyDescent="0.25">
      <c r="A336" s="85">
        <v>310</v>
      </c>
      <c r="B336" s="146" t="s">
        <v>503</v>
      </c>
      <c r="C336" s="81"/>
      <c r="D336" s="145">
        <v>45428</v>
      </c>
      <c r="E336" s="84"/>
      <c r="F336" s="147">
        <v>720000</v>
      </c>
      <c r="G336" s="125"/>
      <c r="H336" s="146" t="s">
        <v>504</v>
      </c>
    </row>
    <row r="337" spans="1:8" ht="15.75" x14ac:dyDescent="0.25">
      <c r="A337" s="85">
        <v>311</v>
      </c>
      <c r="B337" s="146" t="s">
        <v>503</v>
      </c>
      <c r="C337" s="81"/>
      <c r="D337" s="145">
        <v>45428</v>
      </c>
      <c r="E337" s="84"/>
      <c r="F337" s="147">
        <v>1020000</v>
      </c>
      <c r="G337" s="125"/>
      <c r="H337" s="146" t="s">
        <v>504</v>
      </c>
    </row>
    <row r="338" spans="1:8" ht="15.75" x14ac:dyDescent="0.25">
      <c r="A338" s="85">
        <v>312</v>
      </c>
      <c r="B338" s="146" t="s">
        <v>503</v>
      </c>
      <c r="C338" s="81"/>
      <c r="D338" s="145">
        <v>45428</v>
      </c>
      <c r="E338" s="84"/>
      <c r="F338" s="147">
        <v>1020000</v>
      </c>
      <c r="G338" s="125"/>
      <c r="H338" s="146" t="s">
        <v>504</v>
      </c>
    </row>
    <row r="339" spans="1:8" ht="15.75" x14ac:dyDescent="0.25">
      <c r="A339" s="85">
        <v>313</v>
      </c>
      <c r="B339" s="146" t="s">
        <v>503</v>
      </c>
      <c r="C339" s="81"/>
      <c r="D339" s="145">
        <v>45428</v>
      </c>
      <c r="E339" s="84"/>
      <c r="F339" s="147">
        <v>750000</v>
      </c>
      <c r="G339" s="125"/>
      <c r="H339" s="146" t="s">
        <v>504</v>
      </c>
    </row>
    <row r="340" spans="1:8" ht="15.75" x14ac:dyDescent="0.25">
      <c r="A340" s="85">
        <v>314</v>
      </c>
      <c r="B340" s="146" t="s">
        <v>503</v>
      </c>
      <c r="C340" s="81"/>
      <c r="D340" s="145">
        <v>45428</v>
      </c>
      <c r="E340" s="84"/>
      <c r="F340" s="147">
        <v>720000</v>
      </c>
      <c r="G340" s="125"/>
      <c r="H340" s="146" t="s">
        <v>504</v>
      </c>
    </row>
    <row r="341" spans="1:8" ht="15.75" x14ac:dyDescent="0.25">
      <c r="A341" s="85">
        <v>315</v>
      </c>
      <c r="B341" s="146" t="s">
        <v>476</v>
      </c>
      <c r="C341" s="81"/>
      <c r="D341" s="145">
        <v>45428</v>
      </c>
      <c r="E341" s="84"/>
      <c r="F341" s="147">
        <v>152500</v>
      </c>
      <c r="G341" s="125"/>
      <c r="H341" s="146" t="s">
        <v>477</v>
      </c>
    </row>
    <row r="342" spans="1:8" ht="15.75" x14ac:dyDescent="0.25">
      <c r="A342" s="85">
        <v>316</v>
      </c>
      <c r="B342" s="146" t="s">
        <v>489</v>
      </c>
      <c r="C342" s="81"/>
      <c r="D342" s="145">
        <v>45429</v>
      </c>
      <c r="E342" s="84"/>
      <c r="F342" s="147">
        <v>1572746.43</v>
      </c>
      <c r="G342" s="125"/>
      <c r="H342" s="146" t="s">
        <v>490</v>
      </c>
    </row>
    <row r="343" spans="1:8" ht="15.75" x14ac:dyDescent="0.25">
      <c r="A343" s="85">
        <v>317</v>
      </c>
      <c r="B343" s="146" t="s">
        <v>139</v>
      </c>
      <c r="C343" s="81"/>
      <c r="D343" s="145">
        <v>45430</v>
      </c>
      <c r="E343" s="84"/>
      <c r="F343" s="147">
        <v>121071.5</v>
      </c>
      <c r="G343" s="125"/>
      <c r="H343" s="146" t="s">
        <v>494</v>
      </c>
    </row>
    <row r="344" spans="1:8" ht="15.75" x14ac:dyDescent="0.25">
      <c r="A344" s="85">
        <v>318</v>
      </c>
      <c r="B344" s="146" t="s">
        <v>159</v>
      </c>
      <c r="C344" s="81"/>
      <c r="D344" s="145">
        <v>45430</v>
      </c>
      <c r="E344" s="84"/>
      <c r="F344" s="147">
        <v>21600</v>
      </c>
      <c r="G344" s="125"/>
      <c r="H344" s="146" t="s">
        <v>474</v>
      </c>
    </row>
    <row r="345" spans="1:8" ht="15.75" x14ac:dyDescent="0.25">
      <c r="A345" s="85">
        <v>319</v>
      </c>
      <c r="B345" s="146" t="s">
        <v>476</v>
      </c>
      <c r="C345" s="81"/>
      <c r="D345" s="145">
        <v>45431</v>
      </c>
      <c r="E345" s="84"/>
      <c r="F345" s="147">
        <v>45018</v>
      </c>
      <c r="G345" s="125"/>
      <c r="H345" s="146" t="s">
        <v>477</v>
      </c>
    </row>
    <row r="346" spans="1:8" ht="15.75" x14ac:dyDescent="0.25">
      <c r="A346" s="85">
        <v>320</v>
      </c>
      <c r="B346" s="146" t="s">
        <v>367</v>
      </c>
      <c r="C346" s="81"/>
      <c r="D346" s="145">
        <v>45433</v>
      </c>
      <c r="E346" s="84"/>
      <c r="F346" s="147">
        <v>148000</v>
      </c>
      <c r="G346" s="125"/>
      <c r="H346" s="146" t="s">
        <v>474</v>
      </c>
    </row>
    <row r="347" spans="1:8" ht="15.75" x14ac:dyDescent="0.25">
      <c r="A347" s="85">
        <v>321</v>
      </c>
      <c r="B347" s="146" t="s">
        <v>476</v>
      </c>
      <c r="C347" s="81"/>
      <c r="D347" s="145">
        <v>45433</v>
      </c>
      <c r="E347" s="84"/>
      <c r="F347" s="147">
        <v>152500</v>
      </c>
      <c r="G347" s="125"/>
      <c r="H347" s="146" t="s">
        <v>477</v>
      </c>
    </row>
    <row r="348" spans="1:8" ht="15.75" x14ac:dyDescent="0.25">
      <c r="A348" s="85">
        <v>322</v>
      </c>
      <c r="B348" s="146" t="s">
        <v>476</v>
      </c>
      <c r="C348" s="81"/>
      <c r="D348" s="145">
        <v>45433</v>
      </c>
      <c r="E348" s="84"/>
      <c r="F348" s="147">
        <v>152500</v>
      </c>
      <c r="G348" s="125"/>
      <c r="H348" s="146" t="s">
        <v>477</v>
      </c>
    </row>
    <row r="349" spans="1:8" ht="15.75" x14ac:dyDescent="0.25">
      <c r="A349" s="85">
        <v>323</v>
      </c>
      <c r="B349" s="146" t="s">
        <v>159</v>
      </c>
      <c r="C349" s="81"/>
      <c r="D349" s="145">
        <v>45434</v>
      </c>
      <c r="E349" s="84"/>
      <c r="F349" s="147">
        <v>2250</v>
      </c>
      <c r="G349" s="125"/>
      <c r="H349" s="146" t="s">
        <v>474</v>
      </c>
    </row>
    <row r="350" spans="1:8" ht="15.75" x14ac:dyDescent="0.25">
      <c r="A350" s="85">
        <v>324</v>
      </c>
      <c r="B350" s="146" t="s">
        <v>476</v>
      </c>
      <c r="C350" s="81"/>
      <c r="D350" s="145">
        <v>45435</v>
      </c>
      <c r="E350" s="84"/>
      <c r="F350" s="147">
        <v>144300</v>
      </c>
      <c r="G350" s="125"/>
      <c r="H350" s="146" t="s">
        <v>477</v>
      </c>
    </row>
    <row r="351" spans="1:8" ht="15.75" x14ac:dyDescent="0.25">
      <c r="A351" s="85">
        <v>325</v>
      </c>
      <c r="B351" s="146" t="s">
        <v>476</v>
      </c>
      <c r="C351" s="81"/>
      <c r="D351" s="145">
        <v>45435</v>
      </c>
      <c r="E351" s="84"/>
      <c r="F351" s="147">
        <v>13440</v>
      </c>
      <c r="G351" s="125"/>
      <c r="H351" s="146" t="s">
        <v>477</v>
      </c>
    </row>
    <row r="352" spans="1:8" ht="15.75" x14ac:dyDescent="0.25">
      <c r="A352" s="85">
        <v>326</v>
      </c>
      <c r="B352" s="146" t="s">
        <v>495</v>
      </c>
      <c r="C352" s="81"/>
      <c r="D352" s="145">
        <v>45435</v>
      </c>
      <c r="E352" s="84"/>
      <c r="F352" s="147">
        <v>33220</v>
      </c>
      <c r="G352" s="125"/>
      <c r="H352" s="146" t="s">
        <v>492</v>
      </c>
    </row>
    <row r="353" spans="1:8" ht="15.75" x14ac:dyDescent="0.25">
      <c r="A353" s="85">
        <v>327</v>
      </c>
      <c r="B353" s="146" t="s">
        <v>476</v>
      </c>
      <c r="C353" s="81"/>
      <c r="D353" s="145">
        <v>45436</v>
      </c>
      <c r="E353" s="84"/>
      <c r="F353" s="147">
        <v>38000</v>
      </c>
      <c r="G353" s="125"/>
      <c r="H353" s="146" t="s">
        <v>477</v>
      </c>
    </row>
    <row r="354" spans="1:8" ht="15.75" x14ac:dyDescent="0.25">
      <c r="A354" s="85">
        <v>328</v>
      </c>
      <c r="B354" s="146" t="s">
        <v>482</v>
      </c>
      <c r="C354" s="81"/>
      <c r="D354" s="145">
        <v>45436</v>
      </c>
      <c r="E354" s="84"/>
      <c r="F354" s="147">
        <v>32670</v>
      </c>
      <c r="G354" s="125"/>
      <c r="H354" s="146" t="s">
        <v>480</v>
      </c>
    </row>
    <row r="355" spans="1:8" ht="15.75" x14ac:dyDescent="0.25">
      <c r="A355" s="85">
        <v>329</v>
      </c>
      <c r="B355" s="146" t="s">
        <v>139</v>
      </c>
      <c r="C355" s="81"/>
      <c r="D355" s="145">
        <v>45437</v>
      </c>
      <c r="E355" s="84"/>
      <c r="F355" s="147">
        <v>121071.42</v>
      </c>
      <c r="G355" s="125"/>
      <c r="H355" s="146" t="s">
        <v>494</v>
      </c>
    </row>
    <row r="356" spans="1:8" ht="15.75" x14ac:dyDescent="0.25">
      <c r="A356" s="85">
        <v>330</v>
      </c>
      <c r="B356" s="146" t="s">
        <v>505</v>
      </c>
      <c r="C356" s="81"/>
      <c r="D356" s="145">
        <v>45438</v>
      </c>
      <c r="E356" s="84"/>
      <c r="F356" s="147">
        <v>514000</v>
      </c>
      <c r="G356" s="125"/>
      <c r="H356" s="146" t="s">
        <v>506</v>
      </c>
    </row>
    <row r="357" spans="1:8" ht="15.75" x14ac:dyDescent="0.25">
      <c r="A357" s="85">
        <v>331</v>
      </c>
      <c r="B357" s="146" t="s">
        <v>499</v>
      </c>
      <c r="C357" s="81"/>
      <c r="D357" s="145">
        <v>45439</v>
      </c>
      <c r="E357" s="84"/>
      <c r="F357" s="147">
        <v>73440</v>
      </c>
      <c r="G357" s="125"/>
      <c r="H357" s="146" t="s">
        <v>500</v>
      </c>
    </row>
    <row r="358" spans="1:8" ht="15.75" x14ac:dyDescent="0.25">
      <c r="A358" s="85">
        <v>332</v>
      </c>
      <c r="B358" s="146" t="s">
        <v>127</v>
      </c>
      <c r="C358" s="81"/>
      <c r="D358" s="145">
        <v>45444</v>
      </c>
      <c r="E358" s="84"/>
      <c r="F358" s="147">
        <v>6725.05</v>
      </c>
      <c r="G358" s="125"/>
      <c r="H358" s="146" t="s">
        <v>475</v>
      </c>
    </row>
    <row r="359" spans="1:8" ht="15.75" x14ac:dyDescent="0.25">
      <c r="A359" s="85">
        <v>333</v>
      </c>
      <c r="B359" s="146" t="s">
        <v>476</v>
      </c>
      <c r="C359" s="81"/>
      <c r="D359" s="145">
        <v>45444</v>
      </c>
      <c r="E359" s="84"/>
      <c r="F359" s="147">
        <v>152500</v>
      </c>
      <c r="G359" s="125"/>
      <c r="H359" s="146" t="s">
        <v>477</v>
      </c>
    </row>
    <row r="360" spans="1:8" ht="15.75" x14ac:dyDescent="0.25">
      <c r="A360" s="85">
        <v>334</v>
      </c>
      <c r="B360" s="146" t="s">
        <v>476</v>
      </c>
      <c r="C360" s="81"/>
      <c r="D360" s="145">
        <v>45444</v>
      </c>
      <c r="E360" s="84"/>
      <c r="F360" s="147">
        <v>152500</v>
      </c>
      <c r="G360" s="125"/>
      <c r="H360" s="146" t="s">
        <v>477</v>
      </c>
    </row>
    <row r="361" spans="1:8" ht="15.75" x14ac:dyDescent="0.25">
      <c r="A361" s="85">
        <v>335</v>
      </c>
      <c r="B361" s="146" t="s">
        <v>476</v>
      </c>
      <c r="C361" s="81"/>
      <c r="D361" s="145">
        <v>45444</v>
      </c>
      <c r="E361" s="84"/>
      <c r="F361" s="147">
        <v>152500</v>
      </c>
      <c r="G361" s="125"/>
      <c r="H361" s="146" t="s">
        <v>477</v>
      </c>
    </row>
    <row r="362" spans="1:8" ht="15.75" x14ac:dyDescent="0.25">
      <c r="A362" s="85">
        <v>336</v>
      </c>
      <c r="B362" s="146" t="s">
        <v>481</v>
      </c>
      <c r="C362" s="81"/>
      <c r="D362" s="145">
        <v>45444</v>
      </c>
      <c r="E362" s="84"/>
      <c r="F362" s="147">
        <v>15000</v>
      </c>
      <c r="G362" s="125"/>
      <c r="H362" s="146" t="s">
        <v>474</v>
      </c>
    </row>
    <row r="363" spans="1:8" ht="15.75" x14ac:dyDescent="0.25">
      <c r="A363" s="85">
        <v>337</v>
      </c>
      <c r="B363" s="146" t="s">
        <v>139</v>
      </c>
      <c r="C363" s="81"/>
      <c r="D363" s="145">
        <v>45444</v>
      </c>
      <c r="E363" s="84"/>
      <c r="F363" s="147">
        <v>121071.42</v>
      </c>
      <c r="G363" s="125"/>
      <c r="H363" s="146" t="s">
        <v>494</v>
      </c>
    </row>
    <row r="364" spans="1:8" ht="15.75" x14ac:dyDescent="0.25">
      <c r="A364" s="85">
        <v>338</v>
      </c>
      <c r="B364" s="146" t="s">
        <v>139</v>
      </c>
      <c r="C364" s="81"/>
      <c r="D364" s="145">
        <v>45444</v>
      </c>
      <c r="E364" s="84"/>
      <c r="F364" s="147">
        <v>121071.42</v>
      </c>
      <c r="G364" s="125"/>
      <c r="H364" s="146" t="s">
        <v>494</v>
      </c>
    </row>
    <row r="365" spans="1:8" ht="15.75" x14ac:dyDescent="0.25">
      <c r="A365" s="85">
        <v>339</v>
      </c>
      <c r="B365" s="146" t="s">
        <v>139</v>
      </c>
      <c r="C365" s="81"/>
      <c r="D365" s="145">
        <v>45444</v>
      </c>
      <c r="E365" s="84"/>
      <c r="F365" s="147">
        <v>121071.42</v>
      </c>
      <c r="G365" s="125"/>
      <c r="H365" s="146" t="s">
        <v>494</v>
      </c>
    </row>
    <row r="366" spans="1:8" ht="15.75" x14ac:dyDescent="0.25">
      <c r="A366" s="85">
        <v>340</v>
      </c>
      <c r="B366" s="146" t="s">
        <v>184</v>
      </c>
      <c r="C366" s="81"/>
      <c r="D366" s="145">
        <v>45444</v>
      </c>
      <c r="E366" s="84"/>
      <c r="F366" s="147">
        <v>51660</v>
      </c>
      <c r="G366" s="125"/>
      <c r="H366" s="146" t="s">
        <v>478</v>
      </c>
    </row>
    <row r="367" spans="1:8" ht="15.75" x14ac:dyDescent="0.25">
      <c r="A367" s="85">
        <v>341</v>
      </c>
      <c r="B367" s="146" t="s">
        <v>184</v>
      </c>
      <c r="C367" s="81"/>
      <c r="D367" s="145">
        <v>45444</v>
      </c>
      <c r="E367" s="84"/>
      <c r="F367" s="147">
        <v>73750</v>
      </c>
      <c r="G367" s="125"/>
      <c r="H367" s="146" t="s">
        <v>478</v>
      </c>
    </row>
    <row r="368" spans="1:8" ht="15.75" x14ac:dyDescent="0.25">
      <c r="A368" s="85">
        <v>342</v>
      </c>
      <c r="B368" s="146" t="s">
        <v>184</v>
      </c>
      <c r="C368" s="81"/>
      <c r="D368" s="145">
        <v>45444</v>
      </c>
      <c r="E368" s="84"/>
      <c r="F368" s="147">
        <v>94500</v>
      </c>
      <c r="G368" s="125"/>
      <c r="H368" s="146" t="s">
        <v>478</v>
      </c>
    </row>
    <row r="369" spans="1:8" ht="15.75" x14ac:dyDescent="0.25">
      <c r="A369" s="85">
        <v>343</v>
      </c>
      <c r="B369" s="146" t="s">
        <v>184</v>
      </c>
      <c r="C369" s="81"/>
      <c r="D369" s="145">
        <v>45444</v>
      </c>
      <c r="E369" s="84"/>
      <c r="F369" s="147">
        <v>94500</v>
      </c>
      <c r="G369" s="125"/>
      <c r="H369" s="146" t="s">
        <v>478</v>
      </c>
    </row>
    <row r="370" spans="1:8" ht="15.75" x14ac:dyDescent="0.25">
      <c r="A370" s="85">
        <v>344</v>
      </c>
      <c r="B370" s="146" t="s">
        <v>184</v>
      </c>
      <c r="C370" s="81"/>
      <c r="D370" s="145">
        <v>45444</v>
      </c>
      <c r="E370" s="84"/>
      <c r="F370" s="147">
        <v>117810</v>
      </c>
      <c r="G370" s="125"/>
      <c r="H370" s="146" t="s">
        <v>478</v>
      </c>
    </row>
    <row r="371" spans="1:8" ht="15.75" x14ac:dyDescent="0.25">
      <c r="A371" s="85">
        <v>345</v>
      </c>
      <c r="B371" s="146" t="s">
        <v>159</v>
      </c>
      <c r="C371" s="81"/>
      <c r="D371" s="145">
        <v>45444</v>
      </c>
      <c r="E371" s="84"/>
      <c r="F371" s="147">
        <v>19500</v>
      </c>
      <c r="G371" s="125"/>
      <c r="H371" s="146" t="s">
        <v>474</v>
      </c>
    </row>
    <row r="372" spans="1:8" ht="15.75" x14ac:dyDescent="0.25">
      <c r="A372" s="85">
        <v>346</v>
      </c>
      <c r="B372" s="146" t="s">
        <v>507</v>
      </c>
      <c r="C372" s="81"/>
      <c r="D372" s="145">
        <v>45444</v>
      </c>
      <c r="E372" s="84"/>
      <c r="F372" s="147">
        <v>1540860.16</v>
      </c>
      <c r="G372" s="125"/>
      <c r="H372" s="146" t="s">
        <v>490</v>
      </c>
    </row>
    <row r="373" spans="1:8" ht="15.75" x14ac:dyDescent="0.25">
      <c r="A373" s="85">
        <v>347</v>
      </c>
      <c r="B373" s="146" t="s">
        <v>159</v>
      </c>
      <c r="C373" s="81"/>
      <c r="D373" s="145">
        <v>45444</v>
      </c>
      <c r="E373" s="84"/>
      <c r="F373" s="147">
        <v>3850</v>
      </c>
      <c r="G373" s="125"/>
      <c r="H373" s="146" t="s">
        <v>474</v>
      </c>
    </row>
    <row r="374" spans="1:8" ht="15.75" x14ac:dyDescent="0.25">
      <c r="A374" s="85">
        <v>348</v>
      </c>
      <c r="B374" s="146" t="s">
        <v>181</v>
      </c>
      <c r="C374" s="81"/>
      <c r="D374" s="145">
        <v>45444</v>
      </c>
      <c r="E374" s="84"/>
      <c r="F374" s="147">
        <v>539365</v>
      </c>
      <c r="G374" s="125"/>
      <c r="H374" s="146" t="s">
        <v>483</v>
      </c>
    </row>
    <row r="375" spans="1:8" ht="15.75" x14ac:dyDescent="0.25">
      <c r="A375" s="85">
        <v>349</v>
      </c>
      <c r="B375" s="146" t="s">
        <v>181</v>
      </c>
      <c r="C375" s="81"/>
      <c r="D375" s="145">
        <v>45444</v>
      </c>
      <c r="E375" s="84"/>
      <c r="F375" s="147">
        <v>274877</v>
      </c>
      <c r="G375" s="125"/>
      <c r="H375" s="146" t="s">
        <v>483</v>
      </c>
    </row>
    <row r="376" spans="1:8" ht="15.75" x14ac:dyDescent="0.25">
      <c r="A376" s="85">
        <v>350</v>
      </c>
      <c r="B376" s="146" t="s">
        <v>161</v>
      </c>
      <c r="C376" s="81"/>
      <c r="D376" s="145">
        <v>45444</v>
      </c>
      <c r="E376" s="84"/>
      <c r="F376" s="147">
        <v>460494</v>
      </c>
      <c r="G376" s="125"/>
      <c r="H376" s="146" t="s">
        <v>483</v>
      </c>
    </row>
    <row r="377" spans="1:8" ht="15.75" x14ac:dyDescent="0.25">
      <c r="A377" s="85">
        <v>351</v>
      </c>
      <c r="B377" s="146" t="s">
        <v>313</v>
      </c>
      <c r="C377" s="81"/>
      <c r="D377" s="145">
        <v>45444</v>
      </c>
      <c r="E377" s="84"/>
      <c r="F377" s="147">
        <v>223783</v>
      </c>
      <c r="G377" s="125"/>
      <c r="H377" s="146" t="s">
        <v>483</v>
      </c>
    </row>
    <row r="378" spans="1:8" ht="15.75" x14ac:dyDescent="0.25">
      <c r="A378" s="85">
        <v>352</v>
      </c>
      <c r="B378" s="146" t="s">
        <v>486</v>
      </c>
      <c r="C378" s="81"/>
      <c r="D378" s="145">
        <v>45444</v>
      </c>
      <c r="E378" s="84"/>
      <c r="F378" s="147">
        <v>296025</v>
      </c>
      <c r="G378" s="125"/>
      <c r="H378" s="146" t="s">
        <v>483</v>
      </c>
    </row>
    <row r="379" spans="1:8" ht="15.75" x14ac:dyDescent="0.25">
      <c r="A379" s="85">
        <v>353</v>
      </c>
      <c r="B379" s="146" t="s">
        <v>332</v>
      </c>
      <c r="C379" s="81"/>
      <c r="D379" s="145">
        <v>45444</v>
      </c>
      <c r="E379" s="84"/>
      <c r="F379" s="147">
        <v>9480</v>
      </c>
      <c r="G379" s="125"/>
      <c r="H379" s="146" t="s">
        <v>508</v>
      </c>
    </row>
    <row r="380" spans="1:8" ht="15.75" x14ac:dyDescent="0.25">
      <c r="A380" s="85">
        <v>354</v>
      </c>
      <c r="B380" s="146" t="s">
        <v>481</v>
      </c>
      <c r="C380" s="81"/>
      <c r="D380" s="145">
        <v>45444</v>
      </c>
      <c r="E380" s="84"/>
      <c r="F380" s="147">
        <v>42000</v>
      </c>
      <c r="G380" s="125"/>
      <c r="H380" s="146" t="s">
        <v>474</v>
      </c>
    </row>
    <row r="381" spans="1:8" ht="15.75" x14ac:dyDescent="0.25">
      <c r="A381" s="85">
        <v>355</v>
      </c>
      <c r="B381" s="146" t="s">
        <v>139</v>
      </c>
      <c r="C381" s="81"/>
      <c r="D381" s="145">
        <v>45445</v>
      </c>
      <c r="E381" s="84"/>
      <c r="F381" s="147">
        <v>121071.42</v>
      </c>
      <c r="G381" s="125"/>
      <c r="H381" s="146" t="s">
        <v>494</v>
      </c>
    </row>
    <row r="382" spans="1:8" ht="15.75" x14ac:dyDescent="0.25">
      <c r="A382" s="85">
        <v>356</v>
      </c>
      <c r="B382" s="146" t="s">
        <v>139</v>
      </c>
      <c r="C382" s="81"/>
      <c r="D382" s="145">
        <v>45445</v>
      </c>
      <c r="E382" s="84"/>
      <c r="F382" s="147">
        <v>121071.42</v>
      </c>
      <c r="G382" s="125"/>
      <c r="H382" s="146" t="s">
        <v>494</v>
      </c>
    </row>
    <row r="383" spans="1:8" ht="15.75" x14ac:dyDescent="0.25">
      <c r="A383" s="85">
        <v>357</v>
      </c>
      <c r="B383" s="146" t="s">
        <v>399</v>
      </c>
      <c r="C383" s="81"/>
      <c r="D383" s="145">
        <v>45445</v>
      </c>
      <c r="E383" s="84"/>
      <c r="F383" s="147">
        <v>74000</v>
      </c>
      <c r="G383" s="125"/>
      <c r="H383" s="146" t="s">
        <v>498</v>
      </c>
    </row>
    <row r="384" spans="1:8" ht="15.75" x14ac:dyDescent="0.25">
      <c r="A384" s="85">
        <v>358</v>
      </c>
      <c r="B384" s="146" t="s">
        <v>507</v>
      </c>
      <c r="C384" s="81"/>
      <c r="D384" s="145">
        <v>45446</v>
      </c>
      <c r="E384" s="84"/>
      <c r="F384" s="147">
        <v>1531935.58</v>
      </c>
      <c r="G384" s="125"/>
      <c r="H384" s="146" t="s">
        <v>490</v>
      </c>
    </row>
    <row r="385" spans="1:8" ht="15.75" x14ac:dyDescent="0.25">
      <c r="A385" s="85">
        <v>359</v>
      </c>
      <c r="B385" s="146" t="s">
        <v>139</v>
      </c>
      <c r="C385" s="81"/>
      <c r="D385" s="145">
        <v>45446</v>
      </c>
      <c r="E385" s="84"/>
      <c r="F385" s="147">
        <v>121071.42</v>
      </c>
      <c r="G385" s="125"/>
      <c r="H385" s="146" t="s">
        <v>494</v>
      </c>
    </row>
    <row r="386" spans="1:8" ht="15.75" x14ac:dyDescent="0.25">
      <c r="A386" s="85">
        <v>360</v>
      </c>
      <c r="B386" s="146" t="s">
        <v>482</v>
      </c>
      <c r="C386" s="81"/>
      <c r="D386" s="145">
        <v>45446</v>
      </c>
      <c r="E386" s="84"/>
      <c r="F386" s="147">
        <v>358464.14</v>
      </c>
      <c r="G386" s="125"/>
      <c r="H386" s="146" t="s">
        <v>480</v>
      </c>
    </row>
    <row r="387" spans="1:8" ht="15.75" x14ac:dyDescent="0.25">
      <c r="A387" s="85">
        <v>361</v>
      </c>
      <c r="B387" s="146" t="s">
        <v>476</v>
      </c>
      <c r="C387" s="81"/>
      <c r="D387" s="145">
        <v>45447</v>
      </c>
      <c r="E387" s="84"/>
      <c r="F387" s="147">
        <v>91500</v>
      </c>
      <c r="G387" s="125"/>
      <c r="H387" s="146" t="s">
        <v>477</v>
      </c>
    </row>
    <row r="388" spans="1:8" ht="15.75" x14ac:dyDescent="0.25">
      <c r="A388" s="85">
        <v>362</v>
      </c>
      <c r="B388" s="146" t="s">
        <v>476</v>
      </c>
      <c r="C388" s="81"/>
      <c r="D388" s="145">
        <v>45447</v>
      </c>
      <c r="E388" s="84"/>
      <c r="F388" s="147">
        <v>91500</v>
      </c>
      <c r="G388" s="125"/>
      <c r="H388" s="146" t="s">
        <v>477</v>
      </c>
    </row>
    <row r="389" spans="1:8" ht="15.75" x14ac:dyDescent="0.25">
      <c r="A389" s="85">
        <v>363</v>
      </c>
      <c r="B389" s="146" t="s">
        <v>476</v>
      </c>
      <c r="C389" s="81"/>
      <c r="D389" s="145">
        <v>45447</v>
      </c>
      <c r="E389" s="84"/>
      <c r="F389" s="147">
        <v>122000</v>
      </c>
      <c r="G389" s="125"/>
      <c r="H389" s="146" t="s">
        <v>477</v>
      </c>
    </row>
    <row r="390" spans="1:8" ht="15.75" x14ac:dyDescent="0.25">
      <c r="A390" s="85">
        <v>364</v>
      </c>
      <c r="B390" s="146" t="s">
        <v>476</v>
      </c>
      <c r="C390" s="81"/>
      <c r="D390" s="145">
        <v>45447</v>
      </c>
      <c r="E390" s="84"/>
      <c r="F390" s="147">
        <v>71250</v>
      </c>
      <c r="G390" s="125"/>
      <c r="H390" s="146" t="s">
        <v>477</v>
      </c>
    </row>
    <row r="391" spans="1:8" ht="15.75" x14ac:dyDescent="0.25">
      <c r="A391" s="85">
        <v>365</v>
      </c>
      <c r="B391" s="146" t="s">
        <v>493</v>
      </c>
      <c r="C391" s="81"/>
      <c r="D391" s="145">
        <v>45447</v>
      </c>
      <c r="E391" s="84"/>
      <c r="F391" s="147">
        <v>168767.5</v>
      </c>
      <c r="G391" s="125"/>
      <c r="H391" s="146" t="s">
        <v>494</v>
      </c>
    </row>
    <row r="392" spans="1:8" ht="15.75" x14ac:dyDescent="0.25">
      <c r="A392" s="85">
        <v>366</v>
      </c>
      <c r="B392" s="146" t="s">
        <v>476</v>
      </c>
      <c r="C392" s="81"/>
      <c r="D392" s="145">
        <v>45448</v>
      </c>
      <c r="E392" s="84"/>
      <c r="F392" s="147">
        <v>152500</v>
      </c>
      <c r="G392" s="125"/>
      <c r="H392" s="146" t="s">
        <v>477</v>
      </c>
    </row>
    <row r="393" spans="1:8" ht="15.75" x14ac:dyDescent="0.25">
      <c r="A393" s="85">
        <v>367</v>
      </c>
      <c r="B393" s="146" t="s">
        <v>139</v>
      </c>
      <c r="C393" s="81"/>
      <c r="D393" s="145">
        <v>45448</v>
      </c>
      <c r="E393" s="84"/>
      <c r="F393" s="147">
        <v>121071.42</v>
      </c>
      <c r="G393" s="125"/>
      <c r="H393" s="146" t="s">
        <v>494</v>
      </c>
    </row>
    <row r="394" spans="1:8" ht="15.75" x14ac:dyDescent="0.25">
      <c r="A394" s="85">
        <v>368</v>
      </c>
      <c r="B394" s="146" t="s">
        <v>476</v>
      </c>
      <c r="C394" s="81"/>
      <c r="D394" s="145">
        <v>45448</v>
      </c>
      <c r="E394" s="84"/>
      <c r="F394" s="147">
        <v>152500</v>
      </c>
      <c r="G394" s="125"/>
      <c r="H394" s="146" t="s">
        <v>477</v>
      </c>
    </row>
    <row r="395" spans="1:8" ht="15.75" x14ac:dyDescent="0.25">
      <c r="A395" s="85">
        <v>369</v>
      </c>
      <c r="B395" s="146" t="s">
        <v>399</v>
      </c>
      <c r="C395" s="81"/>
      <c r="D395" s="145">
        <v>45448</v>
      </c>
      <c r="E395" s="84"/>
      <c r="F395" s="147">
        <v>40000</v>
      </c>
      <c r="G395" s="125"/>
      <c r="H395" s="146" t="s">
        <v>498</v>
      </c>
    </row>
    <row r="396" spans="1:8" ht="15.75" x14ac:dyDescent="0.25">
      <c r="A396" s="85">
        <v>370</v>
      </c>
      <c r="B396" s="146" t="s">
        <v>139</v>
      </c>
      <c r="C396" s="81"/>
      <c r="D396" s="145">
        <v>45449</v>
      </c>
      <c r="E396" s="84"/>
      <c r="F396" s="147">
        <v>121071.42</v>
      </c>
      <c r="G396" s="125"/>
      <c r="H396" s="146" t="s">
        <v>494</v>
      </c>
    </row>
    <row r="397" spans="1:8" ht="15.75" x14ac:dyDescent="0.25">
      <c r="A397" s="85">
        <v>371</v>
      </c>
      <c r="B397" s="146" t="s">
        <v>482</v>
      </c>
      <c r="C397" s="81"/>
      <c r="D397" s="145">
        <v>45451</v>
      </c>
      <c r="E397" s="84"/>
      <c r="F397" s="147">
        <v>32670</v>
      </c>
      <c r="G397" s="125"/>
      <c r="H397" s="146" t="s">
        <v>480</v>
      </c>
    </row>
    <row r="398" spans="1:8" ht="15.75" x14ac:dyDescent="0.25">
      <c r="A398" s="85">
        <v>372</v>
      </c>
      <c r="B398" s="146" t="s">
        <v>491</v>
      </c>
      <c r="C398" s="81"/>
      <c r="D398" s="145">
        <v>45451</v>
      </c>
      <c r="E398" s="84"/>
      <c r="F398" s="147">
        <v>523745</v>
      </c>
      <c r="G398" s="125"/>
      <c r="H398" s="146" t="s">
        <v>492</v>
      </c>
    </row>
    <row r="399" spans="1:8" ht="15.75" x14ac:dyDescent="0.25">
      <c r="A399" s="85">
        <v>373</v>
      </c>
      <c r="B399" s="146" t="s">
        <v>399</v>
      </c>
      <c r="C399" s="81"/>
      <c r="D399" s="145">
        <v>45452</v>
      </c>
      <c r="E399" s="84"/>
      <c r="F399" s="147">
        <v>40000</v>
      </c>
      <c r="G399" s="125"/>
      <c r="H399" s="146" t="s">
        <v>498</v>
      </c>
    </row>
    <row r="400" spans="1:8" ht="15.75" x14ac:dyDescent="0.25">
      <c r="A400" s="85">
        <v>374</v>
      </c>
      <c r="B400" s="146" t="s">
        <v>367</v>
      </c>
      <c r="C400" s="81"/>
      <c r="D400" s="145">
        <v>45453</v>
      </c>
      <c r="E400" s="84"/>
      <c r="F400" s="147">
        <v>222000</v>
      </c>
      <c r="G400" s="125"/>
      <c r="H400" s="146" t="s">
        <v>474</v>
      </c>
    </row>
    <row r="401" spans="1:8" ht="15.75" x14ac:dyDescent="0.25">
      <c r="A401" s="85">
        <v>375</v>
      </c>
      <c r="B401" s="146" t="s">
        <v>476</v>
      </c>
      <c r="C401" s="81"/>
      <c r="D401" s="145">
        <v>45453</v>
      </c>
      <c r="E401" s="84"/>
      <c r="F401" s="147">
        <v>152500</v>
      </c>
      <c r="G401" s="125"/>
      <c r="H401" s="146" t="s">
        <v>477</v>
      </c>
    </row>
    <row r="402" spans="1:8" ht="15.75" x14ac:dyDescent="0.25">
      <c r="A402" s="85">
        <v>376</v>
      </c>
      <c r="B402" s="146" t="s">
        <v>501</v>
      </c>
      <c r="C402" s="81"/>
      <c r="D402" s="145">
        <v>45453</v>
      </c>
      <c r="E402" s="84"/>
      <c r="F402" s="147">
        <v>76000</v>
      </c>
      <c r="G402" s="125"/>
      <c r="H402" s="146" t="s">
        <v>502</v>
      </c>
    </row>
    <row r="403" spans="1:8" ht="15.75" x14ac:dyDescent="0.25">
      <c r="A403" s="85">
        <v>377</v>
      </c>
      <c r="B403" s="146" t="s">
        <v>332</v>
      </c>
      <c r="C403" s="81"/>
      <c r="D403" s="145">
        <v>45453</v>
      </c>
      <c r="E403" s="84"/>
      <c r="F403" s="147">
        <v>3400</v>
      </c>
      <c r="G403" s="125"/>
      <c r="H403" s="146" t="s">
        <v>508</v>
      </c>
    </row>
    <row r="404" spans="1:8" ht="15.75" x14ac:dyDescent="0.25">
      <c r="A404" s="85">
        <v>378</v>
      </c>
      <c r="B404" s="146" t="s">
        <v>482</v>
      </c>
      <c r="C404" s="81"/>
      <c r="D404" s="145">
        <v>45454</v>
      </c>
      <c r="E404" s="84"/>
      <c r="F404" s="147">
        <v>350192.6</v>
      </c>
      <c r="G404" s="125"/>
      <c r="H404" s="146" t="s">
        <v>480</v>
      </c>
    </row>
    <row r="405" spans="1:8" ht="15.75" x14ac:dyDescent="0.25">
      <c r="A405" s="85">
        <v>379</v>
      </c>
      <c r="B405" s="146" t="s">
        <v>277</v>
      </c>
      <c r="C405" s="81"/>
      <c r="D405" s="145">
        <v>45454</v>
      </c>
      <c r="E405" s="84"/>
      <c r="F405" s="147">
        <v>31980</v>
      </c>
      <c r="G405" s="125"/>
      <c r="H405" s="146" t="s">
        <v>483</v>
      </c>
    </row>
    <row r="406" spans="1:8" ht="15.75" x14ac:dyDescent="0.25">
      <c r="A406" s="85">
        <v>380</v>
      </c>
      <c r="B406" s="146" t="s">
        <v>491</v>
      </c>
      <c r="C406" s="81"/>
      <c r="D406" s="145">
        <v>45455</v>
      </c>
      <c r="E406" s="84"/>
      <c r="F406" s="147">
        <v>528550</v>
      </c>
      <c r="G406" s="125"/>
      <c r="H406" s="146" t="s">
        <v>492</v>
      </c>
    </row>
    <row r="407" spans="1:8" ht="15.75" x14ac:dyDescent="0.25">
      <c r="A407" s="85">
        <v>381</v>
      </c>
      <c r="B407" s="146" t="s">
        <v>482</v>
      </c>
      <c r="C407" s="81"/>
      <c r="D407" s="145">
        <v>45456</v>
      </c>
      <c r="E407" s="84"/>
      <c r="F407" s="147">
        <v>63256.01</v>
      </c>
      <c r="G407" s="125"/>
      <c r="H407" s="146" t="s">
        <v>480</v>
      </c>
    </row>
    <row r="408" spans="1:8" ht="15.75" x14ac:dyDescent="0.25">
      <c r="A408" s="85">
        <v>382</v>
      </c>
      <c r="B408" s="146" t="s">
        <v>495</v>
      </c>
      <c r="C408" s="81"/>
      <c r="D408" s="145">
        <v>45458</v>
      </c>
      <c r="E408" s="84"/>
      <c r="F408" s="147">
        <v>34056.769999999997</v>
      </c>
      <c r="G408" s="125"/>
      <c r="H408" s="146" t="s">
        <v>492</v>
      </c>
    </row>
    <row r="409" spans="1:8" ht="15.75" x14ac:dyDescent="0.25">
      <c r="A409" s="85">
        <v>383</v>
      </c>
      <c r="B409" s="146" t="s">
        <v>139</v>
      </c>
      <c r="C409" s="81"/>
      <c r="D409" s="145">
        <v>45458</v>
      </c>
      <c r="E409" s="84"/>
      <c r="F409" s="147">
        <v>121071.42</v>
      </c>
      <c r="G409" s="125"/>
      <c r="H409" s="146" t="s">
        <v>494</v>
      </c>
    </row>
    <row r="410" spans="1:8" ht="15.75" x14ac:dyDescent="0.25">
      <c r="A410" s="85">
        <v>384</v>
      </c>
      <c r="B410" s="146" t="s">
        <v>139</v>
      </c>
      <c r="C410" s="81"/>
      <c r="D410" s="145">
        <v>45458</v>
      </c>
      <c r="E410" s="84"/>
      <c r="F410" s="147">
        <v>121071.42</v>
      </c>
      <c r="G410" s="125"/>
      <c r="H410" s="146" t="s">
        <v>494</v>
      </c>
    </row>
    <row r="411" spans="1:8" ht="15.75" x14ac:dyDescent="0.25">
      <c r="A411" s="85">
        <v>385</v>
      </c>
      <c r="B411" s="146" t="s">
        <v>476</v>
      </c>
      <c r="C411" s="81"/>
      <c r="D411" s="145">
        <v>45458</v>
      </c>
      <c r="E411" s="84"/>
      <c r="F411" s="147">
        <v>68400</v>
      </c>
      <c r="G411" s="125"/>
      <c r="H411" s="146" t="s">
        <v>477</v>
      </c>
    </row>
    <row r="412" spans="1:8" ht="15.75" x14ac:dyDescent="0.25">
      <c r="A412" s="85">
        <v>386</v>
      </c>
      <c r="B412" s="146" t="s">
        <v>161</v>
      </c>
      <c r="C412" s="81"/>
      <c r="D412" s="145">
        <v>45458</v>
      </c>
      <c r="E412" s="84"/>
      <c r="F412" s="147">
        <v>89870</v>
      </c>
      <c r="G412" s="125"/>
      <c r="H412" s="146" t="s">
        <v>483</v>
      </c>
    </row>
    <row r="413" spans="1:8" ht="15.75" x14ac:dyDescent="0.25">
      <c r="A413" s="85">
        <v>387</v>
      </c>
      <c r="B413" s="146" t="s">
        <v>181</v>
      </c>
      <c r="C413" s="81"/>
      <c r="D413" s="145">
        <v>45458</v>
      </c>
      <c r="E413" s="84"/>
      <c r="F413" s="147">
        <v>428667</v>
      </c>
      <c r="G413" s="125"/>
      <c r="H413" s="146" t="s">
        <v>483</v>
      </c>
    </row>
    <row r="414" spans="1:8" ht="15.75" x14ac:dyDescent="0.25">
      <c r="A414" s="85">
        <v>388</v>
      </c>
      <c r="B414" s="146" t="s">
        <v>476</v>
      </c>
      <c r="C414" s="81"/>
      <c r="D414" s="145">
        <v>45460</v>
      </c>
      <c r="E414" s="84"/>
      <c r="F414" s="147">
        <v>120965.25</v>
      </c>
      <c r="G414" s="125"/>
      <c r="H414" s="146" t="s">
        <v>477</v>
      </c>
    </row>
    <row r="415" spans="1:8" ht="15.75" x14ac:dyDescent="0.25">
      <c r="A415" s="85">
        <v>389</v>
      </c>
      <c r="B415" s="146" t="s">
        <v>139</v>
      </c>
      <c r="C415" s="81"/>
      <c r="D415" s="145">
        <v>45460</v>
      </c>
      <c r="E415" s="84"/>
      <c r="F415" s="147">
        <v>121071.42</v>
      </c>
      <c r="G415" s="125"/>
      <c r="H415" s="146" t="s">
        <v>494</v>
      </c>
    </row>
    <row r="416" spans="1:8" ht="15.75" x14ac:dyDescent="0.25">
      <c r="A416" s="85">
        <v>390</v>
      </c>
      <c r="B416" s="146" t="s">
        <v>139</v>
      </c>
      <c r="C416" s="81"/>
      <c r="D416" s="145">
        <v>45464</v>
      </c>
      <c r="E416" s="84"/>
      <c r="F416" s="147">
        <v>121071.5</v>
      </c>
      <c r="G416" s="125"/>
      <c r="H416" s="146" t="s">
        <v>494</v>
      </c>
    </row>
    <row r="417" spans="1:8" ht="15.75" x14ac:dyDescent="0.25">
      <c r="A417" s="104"/>
      <c r="B417" s="146" t="s">
        <v>136</v>
      </c>
      <c r="C417" s="81"/>
      <c r="D417" s="145">
        <v>45474</v>
      </c>
      <c r="E417" s="84"/>
      <c r="F417" s="147">
        <v>95040</v>
      </c>
      <c r="G417" s="125"/>
      <c r="H417" s="150"/>
    </row>
    <row r="418" spans="1:8" ht="15.75" x14ac:dyDescent="0.25">
      <c r="A418" s="104"/>
      <c r="B418" s="146" t="s">
        <v>408</v>
      </c>
      <c r="C418" s="81"/>
      <c r="D418" s="145">
        <v>45474</v>
      </c>
      <c r="E418" s="84"/>
      <c r="F418" s="147">
        <v>134640</v>
      </c>
      <c r="G418" s="125"/>
      <c r="H418" s="150"/>
    </row>
    <row r="419" spans="1:8" ht="15.75" x14ac:dyDescent="0.25">
      <c r="A419" s="104"/>
      <c r="B419" s="146" t="s">
        <v>520</v>
      </c>
      <c r="C419" s="81"/>
      <c r="D419" s="145">
        <v>45474</v>
      </c>
      <c r="E419" s="84"/>
      <c r="F419" s="147">
        <v>128700</v>
      </c>
      <c r="G419" s="125"/>
      <c r="H419" s="150"/>
    </row>
    <row r="420" spans="1:8" ht="15.75" x14ac:dyDescent="0.25">
      <c r="A420" s="104"/>
      <c r="B420" s="146" t="s">
        <v>521</v>
      </c>
      <c r="C420" s="81"/>
      <c r="D420" s="145">
        <v>45474</v>
      </c>
      <c r="E420" s="84"/>
      <c r="F420" s="147">
        <v>258840</v>
      </c>
      <c r="G420" s="125"/>
      <c r="H420" s="150"/>
    </row>
    <row r="421" spans="1:8" ht="15.75" x14ac:dyDescent="0.25">
      <c r="A421" s="104"/>
      <c r="B421" s="146" t="s">
        <v>522</v>
      </c>
      <c r="C421" s="81"/>
      <c r="D421" s="145">
        <v>45474</v>
      </c>
      <c r="E421" s="84"/>
      <c r="F421" s="147">
        <v>70952</v>
      </c>
      <c r="G421" s="125"/>
      <c r="H421" s="150"/>
    </row>
    <row r="422" spans="1:8" ht="15.75" x14ac:dyDescent="0.25">
      <c r="A422" s="104"/>
      <c r="B422" s="146" t="s">
        <v>522</v>
      </c>
      <c r="C422" s="81"/>
      <c r="D422" s="145">
        <v>45474</v>
      </c>
      <c r="E422" s="84"/>
      <c r="F422" s="147">
        <v>71604</v>
      </c>
      <c r="G422" s="125"/>
      <c r="H422" s="150"/>
    </row>
    <row r="423" spans="1:8" ht="15.75" x14ac:dyDescent="0.25">
      <c r="A423" s="104"/>
      <c r="B423" s="146" t="s">
        <v>523</v>
      </c>
      <c r="C423" s="81"/>
      <c r="D423" s="145">
        <v>45474</v>
      </c>
      <c r="E423" s="84"/>
      <c r="F423" s="147">
        <v>10944</v>
      </c>
      <c r="G423" s="125"/>
      <c r="H423" s="150"/>
    </row>
    <row r="424" spans="1:8" ht="15.75" x14ac:dyDescent="0.25">
      <c r="A424" s="104"/>
      <c r="B424" s="146" t="s">
        <v>503</v>
      </c>
      <c r="C424" s="81"/>
      <c r="D424" s="145">
        <v>45474</v>
      </c>
      <c r="E424" s="84"/>
      <c r="F424" s="147">
        <v>394400</v>
      </c>
      <c r="G424" s="125"/>
      <c r="H424" s="150"/>
    </row>
    <row r="425" spans="1:8" ht="15.75" x14ac:dyDescent="0.25">
      <c r="A425" s="104"/>
      <c r="B425" s="146" t="s">
        <v>524</v>
      </c>
      <c r="C425" s="81"/>
      <c r="D425" s="145">
        <v>45474</v>
      </c>
      <c r="E425" s="84"/>
      <c r="F425" s="147">
        <v>92710</v>
      </c>
      <c r="G425" s="125"/>
      <c r="H425" s="150"/>
    </row>
    <row r="426" spans="1:8" ht="15.75" x14ac:dyDescent="0.25">
      <c r="A426" s="104"/>
      <c r="B426" s="146" t="s">
        <v>524</v>
      </c>
      <c r="C426" s="81"/>
      <c r="D426" s="145">
        <v>45474</v>
      </c>
      <c r="E426" s="84"/>
      <c r="F426" s="147">
        <v>102945</v>
      </c>
      <c r="G426" s="125"/>
      <c r="H426" s="150"/>
    </row>
    <row r="427" spans="1:8" ht="15.75" x14ac:dyDescent="0.25">
      <c r="A427" s="104"/>
      <c r="B427" s="146" t="s">
        <v>525</v>
      </c>
      <c r="C427" s="81"/>
      <c r="D427" s="145">
        <v>45474</v>
      </c>
      <c r="E427" s="84"/>
      <c r="F427" s="147">
        <v>385206</v>
      </c>
      <c r="G427" s="125"/>
      <c r="H427" s="150"/>
    </row>
    <row r="428" spans="1:8" ht="15.75" x14ac:dyDescent="0.25">
      <c r="A428" s="104"/>
      <c r="B428" s="146" t="s">
        <v>525</v>
      </c>
      <c r="C428" s="81"/>
      <c r="D428" s="145">
        <v>45474</v>
      </c>
      <c r="E428" s="84"/>
      <c r="F428" s="147">
        <v>386006</v>
      </c>
      <c r="G428" s="125"/>
      <c r="H428" s="150"/>
    </row>
    <row r="429" spans="1:8" ht="15.75" x14ac:dyDescent="0.25">
      <c r="A429" s="104"/>
      <c r="B429" s="146" t="s">
        <v>525</v>
      </c>
      <c r="C429" s="81"/>
      <c r="D429" s="145">
        <v>45474</v>
      </c>
      <c r="E429" s="84"/>
      <c r="F429" s="147">
        <v>369176</v>
      </c>
      <c r="G429" s="125"/>
      <c r="H429" s="150"/>
    </row>
    <row r="430" spans="1:8" ht="15.75" x14ac:dyDescent="0.25">
      <c r="A430" s="104"/>
      <c r="B430" s="146" t="s">
        <v>525</v>
      </c>
      <c r="C430" s="81"/>
      <c r="D430" s="145">
        <v>45474</v>
      </c>
      <c r="E430" s="84"/>
      <c r="F430" s="147">
        <v>367306</v>
      </c>
      <c r="G430" s="125"/>
      <c r="H430" s="150"/>
    </row>
    <row r="431" spans="1:8" ht="15.75" x14ac:dyDescent="0.25">
      <c r="A431" s="104"/>
      <c r="B431" s="146" t="s">
        <v>525</v>
      </c>
      <c r="C431" s="81"/>
      <c r="D431" s="145">
        <v>45474</v>
      </c>
      <c r="E431" s="84"/>
      <c r="F431" s="147">
        <v>386006</v>
      </c>
      <c r="G431" s="125"/>
      <c r="H431" s="150"/>
    </row>
    <row r="432" spans="1:8" ht="15.75" x14ac:dyDescent="0.25">
      <c r="A432" s="104"/>
      <c r="B432" s="146" t="s">
        <v>525</v>
      </c>
      <c r="C432" s="81"/>
      <c r="D432" s="145">
        <v>45474</v>
      </c>
      <c r="E432" s="84"/>
      <c r="F432" s="147">
        <v>367306</v>
      </c>
      <c r="G432" s="125"/>
      <c r="H432" s="150"/>
    </row>
    <row r="433" spans="1:8" ht="15.75" x14ac:dyDescent="0.25">
      <c r="A433" s="104"/>
      <c r="B433" s="146" t="s">
        <v>525</v>
      </c>
      <c r="C433" s="81"/>
      <c r="D433" s="145">
        <v>45474</v>
      </c>
      <c r="E433" s="84"/>
      <c r="F433" s="147">
        <v>369176</v>
      </c>
      <c r="G433" s="125"/>
      <c r="H433" s="150"/>
    </row>
    <row r="434" spans="1:8" ht="15.75" x14ac:dyDescent="0.25">
      <c r="A434" s="104"/>
      <c r="B434" s="146" t="s">
        <v>525</v>
      </c>
      <c r="C434" s="81"/>
      <c r="D434" s="145">
        <v>45474</v>
      </c>
      <c r="E434" s="84"/>
      <c r="F434" s="147">
        <v>367306</v>
      </c>
      <c r="G434" s="125"/>
      <c r="H434" s="150"/>
    </row>
    <row r="435" spans="1:8" ht="15.75" x14ac:dyDescent="0.25">
      <c r="A435" s="104"/>
      <c r="B435" s="146" t="s">
        <v>525</v>
      </c>
      <c r="C435" s="81"/>
      <c r="D435" s="145">
        <v>45474</v>
      </c>
      <c r="E435" s="84"/>
      <c r="F435" s="147">
        <v>385206</v>
      </c>
      <c r="G435" s="125"/>
      <c r="H435" s="150"/>
    </row>
    <row r="436" spans="1:8" ht="15.75" x14ac:dyDescent="0.25">
      <c r="A436" s="104"/>
      <c r="B436" s="146" t="s">
        <v>525</v>
      </c>
      <c r="C436" s="81"/>
      <c r="D436" s="145">
        <v>45474</v>
      </c>
      <c r="E436" s="84"/>
      <c r="F436" s="147">
        <v>367306</v>
      </c>
      <c r="G436" s="125"/>
      <c r="H436" s="150"/>
    </row>
    <row r="437" spans="1:8" ht="15.75" x14ac:dyDescent="0.25">
      <c r="A437" s="104"/>
      <c r="B437" s="146" t="s">
        <v>282</v>
      </c>
      <c r="C437" s="81"/>
      <c r="D437" s="145">
        <v>45475</v>
      </c>
      <c r="E437" s="84"/>
      <c r="F437" s="147">
        <v>21691</v>
      </c>
      <c r="G437" s="125"/>
      <c r="H437" s="150"/>
    </row>
    <row r="438" spans="1:8" ht="15.75" x14ac:dyDescent="0.25">
      <c r="A438" s="104"/>
      <c r="B438" s="146" t="s">
        <v>526</v>
      </c>
      <c r="C438" s="81"/>
      <c r="D438" s="145">
        <v>45476</v>
      </c>
      <c r="E438" s="84"/>
      <c r="F438" s="147">
        <v>91435</v>
      </c>
      <c r="G438" s="125"/>
      <c r="H438" s="150"/>
    </row>
    <row r="439" spans="1:8" ht="15.75" x14ac:dyDescent="0.25">
      <c r="A439" s="104"/>
      <c r="B439" s="146" t="s">
        <v>503</v>
      </c>
      <c r="C439" s="81"/>
      <c r="D439" s="145">
        <v>45478</v>
      </c>
      <c r="E439" s="84"/>
      <c r="F439" s="147">
        <v>278400</v>
      </c>
      <c r="G439" s="125"/>
      <c r="H439" s="150"/>
    </row>
    <row r="440" spans="1:8" ht="15.75" x14ac:dyDescent="0.25">
      <c r="A440" s="104"/>
      <c r="B440" s="146" t="s">
        <v>503</v>
      </c>
      <c r="C440" s="81"/>
      <c r="D440" s="145">
        <v>45478</v>
      </c>
      <c r="E440" s="84"/>
      <c r="F440" s="147">
        <v>278400</v>
      </c>
      <c r="G440" s="125"/>
      <c r="H440" s="150"/>
    </row>
    <row r="441" spans="1:8" ht="15.75" x14ac:dyDescent="0.25">
      <c r="A441" s="104"/>
      <c r="B441" s="146" t="s">
        <v>503</v>
      </c>
      <c r="C441" s="81"/>
      <c r="D441" s="145">
        <v>45478</v>
      </c>
      <c r="E441" s="84"/>
      <c r="F441" s="147">
        <v>290000</v>
      </c>
      <c r="G441" s="125"/>
      <c r="H441" s="150"/>
    </row>
    <row r="442" spans="1:8" ht="15.75" x14ac:dyDescent="0.25">
      <c r="A442" s="104"/>
      <c r="B442" s="146" t="s">
        <v>503</v>
      </c>
      <c r="C442" s="81"/>
      <c r="D442" s="145">
        <v>45478</v>
      </c>
      <c r="E442" s="84"/>
      <c r="F442" s="147">
        <v>278400</v>
      </c>
      <c r="G442" s="125"/>
      <c r="H442" s="150"/>
    </row>
    <row r="443" spans="1:8" ht="15.75" x14ac:dyDescent="0.25">
      <c r="A443" s="104"/>
      <c r="B443" s="146" t="s">
        <v>399</v>
      </c>
      <c r="C443" s="81"/>
      <c r="D443" s="145">
        <v>45481</v>
      </c>
      <c r="E443" s="84"/>
      <c r="F443" s="147">
        <v>185889</v>
      </c>
      <c r="G443" s="125"/>
      <c r="H443" s="150"/>
    </row>
    <row r="444" spans="1:8" ht="15.75" x14ac:dyDescent="0.25">
      <c r="A444" s="104"/>
      <c r="B444" s="146" t="s">
        <v>527</v>
      </c>
      <c r="C444" s="81"/>
      <c r="D444" s="145">
        <v>45481</v>
      </c>
      <c r="E444" s="84"/>
      <c r="F444" s="147">
        <v>130408</v>
      </c>
      <c r="G444" s="125"/>
      <c r="H444" s="150"/>
    </row>
    <row r="445" spans="1:8" ht="15.75" x14ac:dyDescent="0.25">
      <c r="A445" s="104"/>
      <c r="B445" s="146" t="s">
        <v>377</v>
      </c>
      <c r="C445" s="81"/>
      <c r="D445" s="145">
        <v>45484</v>
      </c>
      <c r="E445" s="84"/>
      <c r="F445" s="147">
        <v>1149350</v>
      </c>
      <c r="G445" s="125"/>
      <c r="H445" s="150"/>
    </row>
    <row r="446" spans="1:8" ht="15.75" x14ac:dyDescent="0.25">
      <c r="A446" s="104"/>
      <c r="B446" s="146" t="s">
        <v>408</v>
      </c>
      <c r="C446" s="81"/>
      <c r="D446" s="145">
        <v>45484</v>
      </c>
      <c r="E446" s="84"/>
      <c r="F446" s="147">
        <v>83110</v>
      </c>
      <c r="G446" s="125"/>
      <c r="H446" s="150"/>
    </row>
    <row r="447" spans="1:8" ht="15.75" x14ac:dyDescent="0.25">
      <c r="A447" s="104"/>
      <c r="B447" s="146" t="s">
        <v>408</v>
      </c>
      <c r="C447" s="81"/>
      <c r="D447" s="145">
        <v>45488</v>
      </c>
      <c r="E447" s="84"/>
      <c r="F447" s="147">
        <v>44352</v>
      </c>
      <c r="G447" s="125"/>
      <c r="H447" s="150"/>
    </row>
    <row r="448" spans="1:8" ht="15.75" x14ac:dyDescent="0.25">
      <c r="A448" s="104"/>
      <c r="B448" s="146" t="s">
        <v>528</v>
      </c>
      <c r="C448" s="81"/>
      <c r="D448" s="145">
        <v>45490</v>
      </c>
      <c r="E448" s="84"/>
      <c r="F448" s="147">
        <v>34235</v>
      </c>
      <c r="G448" s="125"/>
      <c r="H448" s="150"/>
    </row>
    <row r="449" spans="1:8" ht="15.75" x14ac:dyDescent="0.25">
      <c r="A449" s="104"/>
      <c r="B449" s="146" t="s">
        <v>522</v>
      </c>
      <c r="C449" s="81"/>
      <c r="D449" s="145">
        <v>45490</v>
      </c>
      <c r="E449" s="84"/>
      <c r="F449" s="147">
        <v>1627</v>
      </c>
      <c r="G449" s="125"/>
      <c r="H449" s="150"/>
    </row>
    <row r="450" spans="1:8" ht="15.75" x14ac:dyDescent="0.25">
      <c r="A450" s="104"/>
      <c r="B450" s="146" t="s">
        <v>529</v>
      </c>
      <c r="C450" s="81"/>
      <c r="D450" s="145">
        <v>45491</v>
      </c>
      <c r="E450" s="84"/>
      <c r="F450" s="147">
        <v>1225075</v>
      </c>
      <c r="G450" s="125"/>
      <c r="H450" s="150"/>
    </row>
    <row r="451" spans="1:8" ht="15.75" x14ac:dyDescent="0.25">
      <c r="A451" s="104"/>
      <c r="B451" s="146" t="s">
        <v>528</v>
      </c>
      <c r="C451" s="81"/>
      <c r="D451" s="145">
        <v>45494</v>
      </c>
      <c r="E451" s="84"/>
      <c r="F451" s="147">
        <v>6600</v>
      </c>
      <c r="G451" s="125"/>
      <c r="H451" s="150"/>
    </row>
    <row r="452" spans="1:8" ht="15.75" x14ac:dyDescent="0.25">
      <c r="A452" s="104"/>
      <c r="B452" s="146" t="s">
        <v>503</v>
      </c>
      <c r="C452" s="81"/>
      <c r="D452" s="145">
        <v>45498</v>
      </c>
      <c r="E452" s="84"/>
      <c r="F452" s="147">
        <v>394400</v>
      </c>
      <c r="G452" s="125"/>
      <c r="H452" s="150"/>
    </row>
    <row r="453" spans="1:8" ht="15.75" x14ac:dyDescent="0.25">
      <c r="A453" s="104"/>
      <c r="B453" s="146" t="s">
        <v>528</v>
      </c>
      <c r="C453" s="81"/>
      <c r="D453" s="145">
        <v>45501</v>
      </c>
      <c r="E453" s="84"/>
      <c r="F453" s="147">
        <v>42250</v>
      </c>
      <c r="G453" s="125"/>
      <c r="H453" s="150"/>
    </row>
    <row r="454" spans="1:8" ht="15.75" x14ac:dyDescent="0.25">
      <c r="A454" s="104"/>
      <c r="B454" s="146" t="s">
        <v>531</v>
      </c>
      <c r="C454" s="81"/>
      <c r="D454" s="145">
        <v>45505</v>
      </c>
      <c r="E454" s="84"/>
      <c r="F454" s="147">
        <v>8000</v>
      </c>
      <c r="G454" s="125"/>
      <c r="H454" s="150"/>
    </row>
    <row r="455" spans="1:8" ht="15.75" x14ac:dyDescent="0.25">
      <c r="A455" s="104"/>
      <c r="B455" s="146" t="s">
        <v>532</v>
      </c>
      <c r="C455" s="81"/>
      <c r="D455" s="145">
        <v>45505</v>
      </c>
      <c r="E455" s="84"/>
      <c r="F455" s="147">
        <v>4047318</v>
      </c>
      <c r="G455" s="125"/>
      <c r="H455" s="150"/>
    </row>
    <row r="456" spans="1:8" ht="15.75" x14ac:dyDescent="0.25">
      <c r="A456" s="104"/>
      <c r="B456" s="146" t="s">
        <v>533</v>
      </c>
      <c r="C456" s="81"/>
      <c r="D456" s="145">
        <v>45505</v>
      </c>
      <c r="E456" s="84"/>
      <c r="F456" s="147">
        <v>5800000</v>
      </c>
      <c r="G456" s="125"/>
      <c r="H456" s="150"/>
    </row>
    <row r="457" spans="1:8" ht="15.75" x14ac:dyDescent="0.25">
      <c r="A457" s="104"/>
      <c r="B457" s="146" t="s">
        <v>136</v>
      </c>
      <c r="C457" s="81"/>
      <c r="D457" s="145">
        <v>45505</v>
      </c>
      <c r="E457" s="84"/>
      <c r="F457" s="147">
        <v>65340</v>
      </c>
      <c r="G457" s="125"/>
      <c r="H457" s="150"/>
    </row>
    <row r="458" spans="1:8" ht="15.75" x14ac:dyDescent="0.25">
      <c r="A458" s="104"/>
      <c r="B458" s="146" t="s">
        <v>136</v>
      </c>
      <c r="C458" s="81"/>
      <c r="D458" s="145">
        <v>45505</v>
      </c>
      <c r="E458" s="84"/>
      <c r="F458" s="147">
        <v>82170</v>
      </c>
      <c r="G458" s="125"/>
      <c r="H458" s="150"/>
    </row>
    <row r="459" spans="1:8" ht="15.75" x14ac:dyDescent="0.25">
      <c r="A459" s="104"/>
      <c r="B459" s="146" t="s">
        <v>534</v>
      </c>
      <c r="C459" s="81"/>
      <c r="D459" s="145">
        <v>45505</v>
      </c>
      <c r="E459" s="84"/>
      <c r="F459" s="147">
        <v>351682</v>
      </c>
      <c r="G459" s="125"/>
      <c r="H459" s="150"/>
    </row>
    <row r="460" spans="1:8" ht="15.75" x14ac:dyDescent="0.25">
      <c r="A460" s="104"/>
      <c r="B460" s="146" t="s">
        <v>375</v>
      </c>
      <c r="C460" s="81"/>
      <c r="D460" s="145">
        <v>45505</v>
      </c>
      <c r="E460" s="84"/>
      <c r="F460" s="147">
        <v>352739</v>
      </c>
      <c r="G460" s="125"/>
      <c r="H460" s="150"/>
    </row>
    <row r="461" spans="1:8" ht="15.75" x14ac:dyDescent="0.25">
      <c r="A461" s="104"/>
      <c r="B461" s="146" t="s">
        <v>377</v>
      </c>
      <c r="C461" s="81"/>
      <c r="D461" s="145">
        <v>45505</v>
      </c>
      <c r="E461" s="84"/>
      <c r="F461" s="147">
        <v>552240</v>
      </c>
      <c r="G461" s="125"/>
      <c r="H461" s="150"/>
    </row>
    <row r="462" spans="1:8" ht="15.75" x14ac:dyDescent="0.25">
      <c r="A462" s="104"/>
      <c r="B462" s="146" t="s">
        <v>535</v>
      </c>
      <c r="C462" s="81"/>
      <c r="D462" s="145">
        <v>45505</v>
      </c>
      <c r="E462" s="84"/>
      <c r="F462" s="147">
        <v>191565</v>
      </c>
      <c r="G462" s="125"/>
      <c r="H462" s="150"/>
    </row>
    <row r="463" spans="1:8" ht="15.75" x14ac:dyDescent="0.25">
      <c r="A463" s="104"/>
      <c r="B463" s="146" t="s">
        <v>536</v>
      </c>
      <c r="C463" s="81"/>
      <c r="D463" s="145">
        <v>45505</v>
      </c>
      <c r="E463" s="84"/>
      <c r="F463" s="147">
        <v>136890</v>
      </c>
      <c r="G463" s="125"/>
      <c r="H463" s="150"/>
    </row>
    <row r="464" spans="1:8" ht="15.75" x14ac:dyDescent="0.25">
      <c r="A464" s="104"/>
      <c r="B464" s="146" t="s">
        <v>330</v>
      </c>
      <c r="C464" s="81"/>
      <c r="D464" s="145">
        <v>45505</v>
      </c>
      <c r="E464" s="84"/>
      <c r="F464" s="147">
        <v>19800</v>
      </c>
      <c r="G464" s="125"/>
      <c r="H464" s="150"/>
    </row>
    <row r="465" spans="1:8" ht="15.75" x14ac:dyDescent="0.25">
      <c r="A465" s="104"/>
      <c r="B465" s="146" t="s">
        <v>529</v>
      </c>
      <c r="C465" s="81"/>
      <c r="D465" s="145">
        <v>45505</v>
      </c>
      <c r="E465" s="84"/>
      <c r="F465" s="147">
        <v>2478814</v>
      </c>
      <c r="G465" s="125"/>
      <c r="H465" s="150"/>
    </row>
    <row r="466" spans="1:8" ht="15.75" x14ac:dyDescent="0.25">
      <c r="A466" s="104"/>
      <c r="B466" s="146" t="s">
        <v>330</v>
      </c>
      <c r="C466" s="81"/>
      <c r="D466" s="145">
        <v>45505</v>
      </c>
      <c r="E466" s="84"/>
      <c r="F466" s="147">
        <v>2970</v>
      </c>
      <c r="G466" s="125"/>
      <c r="H466" s="150"/>
    </row>
    <row r="467" spans="1:8" ht="15.75" x14ac:dyDescent="0.25">
      <c r="A467" s="104"/>
      <c r="B467" s="146" t="s">
        <v>526</v>
      </c>
      <c r="C467" s="81"/>
      <c r="D467" s="145">
        <v>45505</v>
      </c>
      <c r="E467" s="84"/>
      <c r="F467" s="147">
        <v>82626</v>
      </c>
      <c r="G467" s="125"/>
      <c r="H467" s="150"/>
    </row>
    <row r="468" spans="1:8" ht="15.75" x14ac:dyDescent="0.25">
      <c r="A468" s="104"/>
      <c r="B468" s="146" t="s">
        <v>136</v>
      </c>
      <c r="C468" s="81"/>
      <c r="D468" s="145">
        <v>45505</v>
      </c>
      <c r="E468" s="84"/>
      <c r="F468" s="147">
        <v>31185</v>
      </c>
      <c r="G468" s="125"/>
      <c r="H468" s="150"/>
    </row>
    <row r="469" spans="1:8" ht="15.75" x14ac:dyDescent="0.25">
      <c r="A469" s="104"/>
      <c r="B469" s="146" t="s">
        <v>330</v>
      </c>
      <c r="C469" s="81"/>
      <c r="D469" s="145">
        <v>45507</v>
      </c>
      <c r="E469" s="84"/>
      <c r="F469" s="147">
        <v>5940</v>
      </c>
      <c r="G469" s="125"/>
      <c r="H469" s="150"/>
    </row>
    <row r="470" spans="1:8" ht="15.75" x14ac:dyDescent="0.25">
      <c r="A470" s="104"/>
      <c r="B470" s="146" t="s">
        <v>505</v>
      </c>
      <c r="C470" s="81"/>
      <c r="D470" s="145">
        <v>45507</v>
      </c>
      <c r="E470" s="84"/>
      <c r="F470" s="147">
        <v>151630</v>
      </c>
      <c r="G470" s="125"/>
      <c r="H470" s="150"/>
    </row>
    <row r="471" spans="1:8" ht="15.75" x14ac:dyDescent="0.25">
      <c r="A471" s="104"/>
      <c r="B471" s="146" t="s">
        <v>538</v>
      </c>
      <c r="C471" s="81"/>
      <c r="D471" s="145">
        <v>45509</v>
      </c>
      <c r="E471" s="84"/>
      <c r="F471" s="147">
        <v>236000</v>
      </c>
      <c r="G471" s="125"/>
      <c r="H471" s="150"/>
    </row>
    <row r="472" spans="1:8" ht="15.75" x14ac:dyDescent="0.25">
      <c r="A472" s="104"/>
      <c r="B472" s="146" t="s">
        <v>399</v>
      </c>
      <c r="C472" s="81"/>
      <c r="D472" s="145">
        <v>45510</v>
      </c>
      <c r="E472" s="84"/>
      <c r="F472" s="147">
        <v>112764</v>
      </c>
      <c r="G472" s="125"/>
      <c r="H472" s="150"/>
    </row>
    <row r="473" spans="1:8" ht="15.75" x14ac:dyDescent="0.25">
      <c r="A473" s="104"/>
      <c r="B473" s="146" t="s">
        <v>522</v>
      </c>
      <c r="C473" s="81"/>
      <c r="D473" s="145">
        <v>45510</v>
      </c>
      <c r="E473" s="84"/>
      <c r="F473" s="147">
        <v>32656</v>
      </c>
      <c r="G473" s="125"/>
      <c r="H473" s="150"/>
    </row>
    <row r="474" spans="1:8" ht="15.75" x14ac:dyDescent="0.25">
      <c r="A474" s="104"/>
      <c r="B474" s="146" t="s">
        <v>539</v>
      </c>
      <c r="C474" s="81"/>
      <c r="D474" s="145">
        <v>45513</v>
      </c>
      <c r="E474" s="84"/>
      <c r="F474" s="147">
        <v>1652000</v>
      </c>
      <c r="G474" s="125"/>
      <c r="H474" s="150"/>
    </row>
    <row r="475" spans="1:8" ht="15.75" x14ac:dyDescent="0.25">
      <c r="A475" s="104"/>
      <c r="B475" s="146" t="s">
        <v>528</v>
      </c>
      <c r="C475" s="81"/>
      <c r="D475" s="145">
        <v>45520</v>
      </c>
      <c r="E475" s="84"/>
      <c r="F475" s="147">
        <v>7742</v>
      </c>
      <c r="G475" s="125"/>
      <c r="H475" s="150"/>
    </row>
    <row r="476" spans="1:8" ht="15.75" x14ac:dyDescent="0.25">
      <c r="A476" s="104"/>
      <c r="B476" s="146" t="s">
        <v>528</v>
      </c>
      <c r="C476" s="81"/>
      <c r="D476" s="145">
        <v>45522</v>
      </c>
      <c r="E476" s="84"/>
      <c r="F476" s="147">
        <v>62700</v>
      </c>
      <c r="G476" s="125"/>
      <c r="H476" s="150"/>
    </row>
    <row r="477" spans="1:8" ht="15.75" x14ac:dyDescent="0.25">
      <c r="A477" s="104"/>
      <c r="B477" s="146" t="s">
        <v>523</v>
      </c>
      <c r="C477" s="81"/>
      <c r="D477" s="145">
        <v>45523</v>
      </c>
      <c r="E477" s="84"/>
      <c r="F477" s="147">
        <v>31860</v>
      </c>
      <c r="G477" s="125"/>
      <c r="H477" s="150"/>
    </row>
    <row r="478" spans="1:8" ht="15.75" x14ac:dyDescent="0.25">
      <c r="A478" s="104"/>
      <c r="B478" s="146" t="s">
        <v>528</v>
      </c>
      <c r="C478" s="81"/>
      <c r="D478" s="145">
        <v>45523</v>
      </c>
      <c r="E478" s="84"/>
      <c r="F478" s="147">
        <v>3300</v>
      </c>
      <c r="G478" s="125"/>
      <c r="H478" s="150"/>
    </row>
    <row r="479" spans="1:8" ht="15.75" x14ac:dyDescent="0.25">
      <c r="A479" s="104"/>
      <c r="B479" s="146" t="s">
        <v>117</v>
      </c>
      <c r="C479" s="81"/>
      <c r="D479" s="145">
        <v>45525</v>
      </c>
      <c r="E479" s="84"/>
      <c r="F479" s="147">
        <v>2974576</v>
      </c>
      <c r="G479" s="125"/>
      <c r="H479" s="150"/>
    </row>
    <row r="480" spans="1:8" ht="15.75" x14ac:dyDescent="0.25">
      <c r="A480" s="104"/>
      <c r="B480" s="146" t="s">
        <v>543</v>
      </c>
      <c r="C480" s="81"/>
      <c r="D480" s="145">
        <v>45525</v>
      </c>
      <c r="E480" s="84"/>
      <c r="F480" s="147">
        <v>2949153</v>
      </c>
      <c r="G480" s="125"/>
      <c r="H480" s="150"/>
    </row>
    <row r="481" spans="1:8" ht="15.75" x14ac:dyDescent="0.25">
      <c r="A481" s="104"/>
      <c r="B481" s="146" t="s">
        <v>521</v>
      </c>
      <c r="C481" s="81"/>
      <c r="D481" s="145">
        <v>45527</v>
      </c>
      <c r="E481" s="84"/>
      <c r="F481" s="147">
        <v>219730</v>
      </c>
      <c r="G481" s="125"/>
      <c r="H481" s="150"/>
    </row>
    <row r="482" spans="1:8" ht="15.75" x14ac:dyDescent="0.25">
      <c r="A482" s="104"/>
      <c r="B482" s="146" t="s">
        <v>282</v>
      </c>
      <c r="C482" s="81"/>
      <c r="D482" s="145">
        <v>45536</v>
      </c>
      <c r="E482" s="84"/>
      <c r="F482" s="147">
        <v>15198</v>
      </c>
      <c r="G482" s="125"/>
      <c r="H482" s="150"/>
    </row>
    <row r="483" spans="1:8" ht="15.75" x14ac:dyDescent="0.25">
      <c r="A483" s="104"/>
      <c r="B483" s="146" t="s">
        <v>282</v>
      </c>
      <c r="C483" s="81"/>
      <c r="D483" s="145">
        <v>45536</v>
      </c>
      <c r="E483" s="84"/>
      <c r="F483" s="147">
        <v>8827</v>
      </c>
      <c r="G483" s="125"/>
      <c r="H483" s="150"/>
    </row>
    <row r="484" spans="1:8" ht="15.75" x14ac:dyDescent="0.25">
      <c r="A484" s="104"/>
      <c r="B484" s="146" t="s">
        <v>544</v>
      </c>
      <c r="C484" s="81"/>
      <c r="D484" s="145">
        <v>45536</v>
      </c>
      <c r="E484" s="84"/>
      <c r="F484" s="147">
        <v>32400</v>
      </c>
      <c r="G484" s="125"/>
      <c r="H484" s="150"/>
    </row>
    <row r="485" spans="1:8" ht="15.75" x14ac:dyDescent="0.25">
      <c r="A485" s="104"/>
      <c r="B485" s="146" t="s">
        <v>545</v>
      </c>
      <c r="C485" s="81"/>
      <c r="D485" s="145">
        <v>45536</v>
      </c>
      <c r="E485" s="84"/>
      <c r="F485" s="147">
        <v>561922</v>
      </c>
      <c r="G485" s="125"/>
      <c r="H485" s="150"/>
    </row>
    <row r="486" spans="1:8" ht="15.75" x14ac:dyDescent="0.25">
      <c r="A486" s="104"/>
      <c r="B486" s="146" t="s">
        <v>330</v>
      </c>
      <c r="C486" s="81"/>
      <c r="D486" s="145">
        <v>45536</v>
      </c>
      <c r="E486" s="84"/>
      <c r="F486" s="147">
        <v>14850</v>
      </c>
      <c r="G486" s="125"/>
      <c r="H486" s="150"/>
    </row>
    <row r="487" spans="1:8" ht="15.75" x14ac:dyDescent="0.25">
      <c r="A487" s="104"/>
      <c r="B487" s="146" t="s">
        <v>503</v>
      </c>
      <c r="C487" s="81"/>
      <c r="D487" s="145">
        <v>45536</v>
      </c>
      <c r="E487" s="84"/>
      <c r="F487" s="147">
        <v>13688</v>
      </c>
      <c r="G487" s="125"/>
      <c r="H487" s="150"/>
    </row>
    <row r="488" spans="1:8" ht="15.75" x14ac:dyDescent="0.25">
      <c r="A488" s="104"/>
      <c r="B488" s="146" t="s">
        <v>503</v>
      </c>
      <c r="C488" s="81"/>
      <c r="D488" s="145">
        <v>45536</v>
      </c>
      <c r="E488" s="84"/>
      <c r="F488" s="147">
        <v>141600</v>
      </c>
      <c r="G488" s="125"/>
      <c r="H488" s="150"/>
    </row>
    <row r="489" spans="1:8" ht="15.75" x14ac:dyDescent="0.25">
      <c r="A489" s="104"/>
      <c r="B489" s="146" t="s">
        <v>503</v>
      </c>
      <c r="C489" s="81"/>
      <c r="D489" s="145">
        <v>45536</v>
      </c>
      <c r="E489" s="84"/>
      <c r="F489" s="147">
        <v>147500</v>
      </c>
      <c r="G489" s="125"/>
      <c r="H489" s="150"/>
    </row>
    <row r="490" spans="1:8" ht="15.75" x14ac:dyDescent="0.25">
      <c r="A490" s="104"/>
      <c r="B490" s="146" t="s">
        <v>503</v>
      </c>
      <c r="C490" s="81"/>
      <c r="D490" s="145">
        <v>45536</v>
      </c>
      <c r="E490" s="84"/>
      <c r="F490" s="147">
        <v>9322</v>
      </c>
      <c r="G490" s="125"/>
      <c r="H490" s="150"/>
    </row>
    <row r="491" spans="1:8" ht="15.75" x14ac:dyDescent="0.25">
      <c r="A491" s="104"/>
      <c r="B491" s="146" t="s">
        <v>503</v>
      </c>
      <c r="C491" s="81"/>
      <c r="D491" s="145">
        <v>45536</v>
      </c>
      <c r="E491" s="84"/>
      <c r="F491" s="147">
        <v>141600</v>
      </c>
      <c r="G491" s="125"/>
      <c r="H491" s="150"/>
    </row>
    <row r="492" spans="1:8" ht="15.75" x14ac:dyDescent="0.25">
      <c r="A492" s="104"/>
      <c r="B492" s="146" t="s">
        <v>503</v>
      </c>
      <c r="C492" s="81"/>
      <c r="D492" s="145">
        <v>45536</v>
      </c>
      <c r="E492" s="84"/>
      <c r="F492" s="147">
        <v>147500</v>
      </c>
      <c r="G492" s="125"/>
      <c r="H492" s="150"/>
    </row>
    <row r="493" spans="1:8" ht="15.75" x14ac:dyDescent="0.25">
      <c r="A493" s="104"/>
      <c r="B493" s="146" t="s">
        <v>526</v>
      </c>
      <c r="C493" s="81"/>
      <c r="D493" s="145">
        <v>45536</v>
      </c>
      <c r="E493" s="84"/>
      <c r="F493" s="147">
        <v>99460</v>
      </c>
      <c r="G493" s="125"/>
      <c r="H493" s="150"/>
    </row>
    <row r="494" spans="1:8" ht="15.75" x14ac:dyDescent="0.25">
      <c r="A494" s="104"/>
      <c r="B494" s="146" t="s">
        <v>546</v>
      </c>
      <c r="C494" s="81"/>
      <c r="D494" s="145">
        <v>45536</v>
      </c>
      <c r="E494" s="84"/>
      <c r="F494" s="147">
        <v>17820</v>
      </c>
      <c r="G494" s="125"/>
      <c r="H494" s="150"/>
    </row>
    <row r="495" spans="1:8" ht="15.75" x14ac:dyDescent="0.25">
      <c r="A495" s="104"/>
      <c r="B495" s="146" t="s">
        <v>547</v>
      </c>
      <c r="C495" s="81"/>
      <c r="D495" s="145">
        <v>45536</v>
      </c>
      <c r="E495" s="84"/>
      <c r="F495" s="147">
        <v>7300</v>
      </c>
      <c r="G495" s="125"/>
      <c r="H495" s="150"/>
    </row>
    <row r="496" spans="1:8" ht="15.75" x14ac:dyDescent="0.25">
      <c r="A496" s="104"/>
      <c r="B496" s="146" t="s">
        <v>136</v>
      </c>
      <c r="C496" s="81"/>
      <c r="D496" s="145">
        <v>45536</v>
      </c>
      <c r="E496" s="84"/>
      <c r="F496" s="147">
        <v>20790</v>
      </c>
      <c r="G496" s="125"/>
      <c r="H496" s="150"/>
    </row>
    <row r="497" spans="1:8" ht="15.75" x14ac:dyDescent="0.25">
      <c r="A497" s="104"/>
      <c r="B497" s="146" t="s">
        <v>536</v>
      </c>
      <c r="C497" s="81"/>
      <c r="D497" s="145">
        <v>45536</v>
      </c>
      <c r="E497" s="84"/>
      <c r="F497" s="147">
        <v>123303</v>
      </c>
      <c r="G497" s="125"/>
      <c r="H497" s="150"/>
    </row>
    <row r="498" spans="1:8" ht="16.5" customHeight="1" x14ac:dyDescent="0.25">
      <c r="A498" s="104"/>
      <c r="B498" s="146" t="s">
        <v>529</v>
      </c>
      <c r="C498" s="81"/>
      <c r="D498" s="145">
        <v>45536</v>
      </c>
      <c r="E498" s="84"/>
      <c r="F498" s="147">
        <v>3849278</v>
      </c>
      <c r="G498" s="125"/>
      <c r="H498" s="150"/>
    </row>
    <row r="499" spans="1:8" ht="15.75" x14ac:dyDescent="0.25">
      <c r="A499" s="104"/>
      <c r="B499" s="146" t="s">
        <v>408</v>
      </c>
      <c r="C499" s="81"/>
      <c r="D499" s="145">
        <v>45536</v>
      </c>
      <c r="E499" s="84"/>
      <c r="F499" s="147">
        <v>156989</v>
      </c>
      <c r="G499" s="125"/>
      <c r="H499" s="150"/>
    </row>
    <row r="500" spans="1:8" ht="15.75" x14ac:dyDescent="0.25">
      <c r="A500" s="104"/>
      <c r="B500" s="146" t="s">
        <v>549</v>
      </c>
      <c r="C500" s="81"/>
      <c r="D500" s="145">
        <v>45536</v>
      </c>
      <c r="E500" s="84"/>
      <c r="F500" s="147">
        <v>3200</v>
      </c>
      <c r="G500" s="125"/>
      <c r="H500" s="150"/>
    </row>
    <row r="501" spans="1:8" ht="15.75" x14ac:dyDescent="0.25">
      <c r="A501" s="104"/>
      <c r="B501" s="146" t="s">
        <v>399</v>
      </c>
      <c r="C501" s="81"/>
      <c r="D501" s="145">
        <v>45538</v>
      </c>
      <c r="E501" s="84"/>
      <c r="F501" s="147">
        <v>35052</v>
      </c>
      <c r="G501" s="125"/>
      <c r="H501" s="150"/>
    </row>
    <row r="502" spans="1:8" ht="15.75" x14ac:dyDescent="0.25">
      <c r="A502" s="104"/>
      <c r="B502" s="151" t="s">
        <v>166</v>
      </c>
      <c r="C502" s="81"/>
      <c r="D502" s="157">
        <v>45474</v>
      </c>
      <c r="E502" s="84"/>
      <c r="F502" s="147">
        <v>192000</v>
      </c>
      <c r="G502" s="125"/>
      <c r="H502" s="150"/>
    </row>
    <row r="503" spans="1:8" ht="15.75" x14ac:dyDescent="0.25">
      <c r="A503" s="104"/>
      <c r="B503" s="151" t="s">
        <v>166</v>
      </c>
      <c r="C503" s="81"/>
      <c r="D503" s="157">
        <v>45474</v>
      </c>
      <c r="E503" s="84"/>
      <c r="F503" s="147">
        <v>192000</v>
      </c>
      <c r="G503" s="125"/>
      <c r="H503" s="150"/>
    </row>
    <row r="504" spans="1:8" ht="15.75" x14ac:dyDescent="0.25">
      <c r="A504" s="104"/>
      <c r="B504" s="151" t="s">
        <v>166</v>
      </c>
      <c r="C504" s="81"/>
      <c r="D504" s="157">
        <v>45474</v>
      </c>
      <c r="E504" s="84"/>
      <c r="F504" s="147">
        <v>192000</v>
      </c>
      <c r="G504" s="125"/>
      <c r="H504" s="150"/>
    </row>
    <row r="505" spans="1:8" ht="15.75" x14ac:dyDescent="0.25">
      <c r="A505" s="104"/>
      <c r="B505" s="151" t="s">
        <v>482</v>
      </c>
      <c r="C505" s="81"/>
      <c r="D505" s="157">
        <v>45474</v>
      </c>
      <c r="E505" s="84"/>
      <c r="F505" s="147">
        <v>17010</v>
      </c>
      <c r="G505" s="125"/>
      <c r="H505" s="150"/>
    </row>
    <row r="506" spans="1:8" ht="15.75" x14ac:dyDescent="0.25">
      <c r="A506" s="104"/>
      <c r="B506" s="151" t="s">
        <v>481</v>
      </c>
      <c r="C506" s="81"/>
      <c r="D506" s="157">
        <v>45474</v>
      </c>
      <c r="E506" s="84"/>
      <c r="F506" s="147">
        <v>12485</v>
      </c>
      <c r="G506" s="125"/>
      <c r="H506" s="150"/>
    </row>
    <row r="507" spans="1:8" ht="15.75" x14ac:dyDescent="0.25">
      <c r="A507" s="104"/>
      <c r="B507" s="151" t="s">
        <v>487</v>
      </c>
      <c r="C507" s="81"/>
      <c r="D507" s="157">
        <v>45474</v>
      </c>
      <c r="E507" s="84"/>
      <c r="F507" s="147">
        <v>1046778</v>
      </c>
      <c r="G507" s="125"/>
      <c r="H507" s="150"/>
    </row>
    <row r="508" spans="1:8" ht="15.75" x14ac:dyDescent="0.25">
      <c r="A508" s="104"/>
      <c r="B508" s="151" t="s">
        <v>489</v>
      </c>
      <c r="C508" s="81"/>
      <c r="D508" s="157">
        <v>45474</v>
      </c>
      <c r="E508" s="84"/>
      <c r="F508" s="147">
        <v>1713910</v>
      </c>
      <c r="G508" s="125"/>
      <c r="H508" s="150"/>
    </row>
    <row r="509" spans="1:8" ht="15.75" x14ac:dyDescent="0.25">
      <c r="A509" s="104"/>
      <c r="B509" s="151" t="s">
        <v>489</v>
      </c>
      <c r="C509" s="81"/>
      <c r="D509" s="157">
        <v>45474</v>
      </c>
      <c r="E509" s="84"/>
      <c r="F509" s="147">
        <v>1711772</v>
      </c>
      <c r="G509" s="125"/>
      <c r="H509" s="150"/>
    </row>
    <row r="510" spans="1:8" ht="15.75" x14ac:dyDescent="0.25">
      <c r="A510" s="104"/>
      <c r="B510" s="151" t="s">
        <v>499</v>
      </c>
      <c r="C510" s="81"/>
      <c r="D510" s="157">
        <v>45474</v>
      </c>
      <c r="E510" s="84"/>
      <c r="F510" s="147">
        <v>89066</v>
      </c>
      <c r="G510" s="125"/>
      <c r="H510" s="150"/>
    </row>
    <row r="511" spans="1:8" ht="15.75" x14ac:dyDescent="0.25">
      <c r="A511" s="104"/>
      <c r="B511" s="151" t="s">
        <v>166</v>
      </c>
      <c r="C511" s="81"/>
      <c r="D511" s="157">
        <v>45474</v>
      </c>
      <c r="E511" s="84"/>
      <c r="F511" s="147">
        <v>76800</v>
      </c>
      <c r="G511" s="125"/>
      <c r="H511" s="150"/>
    </row>
    <row r="512" spans="1:8" ht="15.75" x14ac:dyDescent="0.25">
      <c r="A512" s="104"/>
      <c r="B512" s="151" t="s">
        <v>166</v>
      </c>
      <c r="C512" s="81"/>
      <c r="D512" s="157">
        <v>45474</v>
      </c>
      <c r="E512" s="84"/>
      <c r="F512" s="147">
        <v>38400</v>
      </c>
      <c r="G512" s="125"/>
      <c r="H512" s="150"/>
    </row>
    <row r="513" spans="1:8" ht="15.75" x14ac:dyDescent="0.25">
      <c r="A513" s="104"/>
      <c r="B513" s="151" t="s">
        <v>166</v>
      </c>
      <c r="C513" s="81"/>
      <c r="D513" s="157">
        <v>45474</v>
      </c>
      <c r="E513" s="84"/>
      <c r="F513" s="147">
        <v>78978</v>
      </c>
      <c r="G513" s="125"/>
      <c r="H513" s="150"/>
    </row>
    <row r="514" spans="1:8" ht="15.75" x14ac:dyDescent="0.25">
      <c r="A514" s="104"/>
      <c r="B514" s="151" t="s">
        <v>166</v>
      </c>
      <c r="C514" s="81"/>
      <c r="D514" s="157">
        <v>45474</v>
      </c>
      <c r="E514" s="84"/>
      <c r="F514" s="147">
        <v>115200</v>
      </c>
      <c r="G514" s="125"/>
      <c r="H514" s="150"/>
    </row>
    <row r="515" spans="1:8" ht="15.75" x14ac:dyDescent="0.25">
      <c r="A515" s="104"/>
      <c r="B515" s="151" t="s">
        <v>313</v>
      </c>
      <c r="C515" s="81"/>
      <c r="D515" s="157">
        <v>45474</v>
      </c>
      <c r="E515" s="84"/>
      <c r="F515" s="147">
        <v>146840</v>
      </c>
      <c r="G515" s="125"/>
      <c r="H515" s="150"/>
    </row>
    <row r="516" spans="1:8" ht="15.75" x14ac:dyDescent="0.25">
      <c r="A516" s="104"/>
      <c r="B516" s="151" t="s">
        <v>313</v>
      </c>
      <c r="C516" s="81"/>
      <c r="D516" s="157">
        <v>45474</v>
      </c>
      <c r="E516" s="84"/>
      <c r="F516" s="147">
        <v>67201</v>
      </c>
      <c r="G516" s="125"/>
      <c r="H516" s="150"/>
    </row>
    <row r="517" spans="1:8" ht="15.75" x14ac:dyDescent="0.25">
      <c r="A517" s="104"/>
      <c r="B517" s="151" t="s">
        <v>166</v>
      </c>
      <c r="C517" s="81"/>
      <c r="D517" s="157">
        <v>45474</v>
      </c>
      <c r="E517" s="84"/>
      <c r="F517" s="147">
        <v>192000</v>
      </c>
      <c r="G517" s="125"/>
      <c r="H517" s="150"/>
    </row>
    <row r="518" spans="1:8" ht="15.75" x14ac:dyDescent="0.25">
      <c r="A518" s="104"/>
      <c r="B518" s="151" t="s">
        <v>166</v>
      </c>
      <c r="C518" s="81"/>
      <c r="D518" s="157">
        <v>45474</v>
      </c>
      <c r="E518" s="84"/>
      <c r="F518" s="147">
        <v>232313</v>
      </c>
      <c r="G518" s="125"/>
      <c r="H518" s="150"/>
    </row>
    <row r="519" spans="1:8" ht="15.75" x14ac:dyDescent="0.25">
      <c r="A519" s="104"/>
      <c r="B519" s="151" t="s">
        <v>487</v>
      </c>
      <c r="C519" s="81"/>
      <c r="D519" s="157">
        <v>45474</v>
      </c>
      <c r="E519" s="84"/>
      <c r="F519" s="147">
        <v>2256750</v>
      </c>
      <c r="G519" s="125"/>
      <c r="H519" s="150"/>
    </row>
    <row r="520" spans="1:8" ht="15.75" x14ac:dyDescent="0.25">
      <c r="A520" s="104"/>
      <c r="B520" s="151" t="s">
        <v>161</v>
      </c>
      <c r="C520" s="81"/>
      <c r="D520" s="157">
        <v>45474</v>
      </c>
      <c r="E520" s="84"/>
      <c r="F520" s="147">
        <v>242747</v>
      </c>
      <c r="G520" s="125"/>
      <c r="H520" s="150"/>
    </row>
    <row r="521" spans="1:8" ht="15.75" x14ac:dyDescent="0.25">
      <c r="A521" s="104"/>
      <c r="B521" s="151" t="s">
        <v>181</v>
      </c>
      <c r="C521" s="81"/>
      <c r="D521" s="157">
        <v>45474</v>
      </c>
      <c r="E521" s="84"/>
      <c r="F521" s="147">
        <v>832148</v>
      </c>
      <c r="G521" s="125"/>
      <c r="H521" s="150"/>
    </row>
    <row r="522" spans="1:8" ht="15.75" x14ac:dyDescent="0.25">
      <c r="A522" s="104"/>
      <c r="B522" s="151" t="s">
        <v>166</v>
      </c>
      <c r="C522" s="81"/>
      <c r="D522" s="157">
        <v>45474</v>
      </c>
      <c r="E522" s="84"/>
      <c r="F522" s="147">
        <v>192000</v>
      </c>
      <c r="G522" s="125"/>
      <c r="H522" s="150"/>
    </row>
    <row r="523" spans="1:8" ht="15.75" x14ac:dyDescent="0.25">
      <c r="A523" s="104"/>
      <c r="B523" s="151" t="s">
        <v>501</v>
      </c>
      <c r="C523" s="81"/>
      <c r="D523" s="157">
        <v>45474</v>
      </c>
      <c r="E523" s="84"/>
      <c r="F523" s="147">
        <v>53808</v>
      </c>
      <c r="G523" s="125"/>
      <c r="H523" s="150"/>
    </row>
    <row r="524" spans="1:8" ht="15.75" x14ac:dyDescent="0.25">
      <c r="A524" s="104"/>
      <c r="B524" s="151" t="s">
        <v>482</v>
      </c>
      <c r="C524" s="81"/>
      <c r="D524" s="157">
        <v>45474</v>
      </c>
      <c r="E524" s="84"/>
      <c r="F524" s="147">
        <v>14628</v>
      </c>
      <c r="G524" s="125"/>
      <c r="H524" s="150"/>
    </row>
    <row r="525" spans="1:8" ht="15.75" x14ac:dyDescent="0.25">
      <c r="A525" s="104"/>
      <c r="B525" s="151" t="s">
        <v>482</v>
      </c>
      <c r="C525" s="81"/>
      <c r="D525" s="157">
        <v>45474</v>
      </c>
      <c r="E525" s="84"/>
      <c r="F525" s="147">
        <v>413000</v>
      </c>
      <c r="G525" s="125"/>
      <c r="H525" s="150"/>
    </row>
    <row r="526" spans="1:8" ht="15.75" x14ac:dyDescent="0.25">
      <c r="A526" s="104"/>
      <c r="B526" s="151" t="s">
        <v>345</v>
      </c>
      <c r="C526" s="81"/>
      <c r="D526" s="157">
        <v>45474</v>
      </c>
      <c r="E526" s="84"/>
      <c r="F526" s="147">
        <v>91419</v>
      </c>
      <c r="G526" s="125"/>
      <c r="H526" s="150"/>
    </row>
    <row r="527" spans="1:8" ht="15.75" x14ac:dyDescent="0.25">
      <c r="A527" s="104"/>
      <c r="B527" s="151" t="s">
        <v>481</v>
      </c>
      <c r="C527" s="81"/>
      <c r="D527" s="157">
        <v>45474</v>
      </c>
      <c r="E527" s="84"/>
      <c r="F527" s="147">
        <v>30149</v>
      </c>
      <c r="G527" s="125"/>
      <c r="H527" s="150"/>
    </row>
    <row r="528" spans="1:8" ht="15.75" x14ac:dyDescent="0.25">
      <c r="A528" s="104"/>
      <c r="B528" s="151" t="s">
        <v>481</v>
      </c>
      <c r="C528" s="81"/>
      <c r="D528" s="157">
        <v>45474</v>
      </c>
      <c r="E528" s="84"/>
      <c r="F528" s="147">
        <v>5414</v>
      </c>
      <c r="G528" s="125"/>
      <c r="H528" s="150"/>
    </row>
    <row r="529" spans="1:8" ht="15.75" x14ac:dyDescent="0.25">
      <c r="A529" s="104"/>
      <c r="B529" s="151" t="s">
        <v>481</v>
      </c>
      <c r="C529" s="81"/>
      <c r="D529" s="157">
        <v>45474</v>
      </c>
      <c r="E529" s="84"/>
      <c r="F529" s="147">
        <v>9204</v>
      </c>
      <c r="G529" s="125"/>
      <c r="H529" s="150"/>
    </row>
    <row r="530" spans="1:8" ht="15.75" x14ac:dyDescent="0.25">
      <c r="A530" s="104"/>
      <c r="B530" s="151" t="s">
        <v>166</v>
      </c>
      <c r="C530" s="81"/>
      <c r="D530" s="157">
        <v>45474</v>
      </c>
      <c r="E530" s="84"/>
      <c r="F530" s="147">
        <v>49862</v>
      </c>
      <c r="G530" s="125"/>
      <c r="H530" s="150"/>
    </row>
    <row r="531" spans="1:8" ht="15.75" x14ac:dyDescent="0.25">
      <c r="A531" s="104"/>
      <c r="B531" s="151" t="s">
        <v>166</v>
      </c>
      <c r="C531" s="81"/>
      <c r="D531" s="157">
        <v>45474</v>
      </c>
      <c r="E531" s="84"/>
      <c r="F531" s="147">
        <v>87552</v>
      </c>
      <c r="G531" s="125"/>
      <c r="H531" s="150"/>
    </row>
    <row r="532" spans="1:8" ht="15.75" x14ac:dyDescent="0.25">
      <c r="A532" s="104"/>
      <c r="B532" s="151" t="s">
        <v>495</v>
      </c>
      <c r="C532" s="81"/>
      <c r="D532" s="157">
        <v>45474</v>
      </c>
      <c r="E532" s="84"/>
      <c r="F532" s="147">
        <v>42950</v>
      </c>
      <c r="G532" s="125"/>
      <c r="H532" s="150"/>
    </row>
    <row r="533" spans="1:8" ht="15.75" x14ac:dyDescent="0.25">
      <c r="A533" s="104"/>
      <c r="B533" s="151" t="s">
        <v>495</v>
      </c>
      <c r="C533" s="81"/>
      <c r="D533" s="157">
        <v>45474</v>
      </c>
      <c r="E533" s="84"/>
      <c r="F533" s="147">
        <v>30112</v>
      </c>
      <c r="G533" s="125"/>
      <c r="H533" s="150"/>
    </row>
    <row r="534" spans="1:8" ht="15.75" x14ac:dyDescent="0.25">
      <c r="A534" s="104"/>
      <c r="B534" s="151" t="s">
        <v>495</v>
      </c>
      <c r="C534" s="81"/>
      <c r="D534" s="157">
        <v>45474</v>
      </c>
      <c r="E534" s="84"/>
      <c r="F534" s="147">
        <v>57016</v>
      </c>
      <c r="G534" s="125"/>
      <c r="H534" s="150"/>
    </row>
    <row r="535" spans="1:8" ht="15.75" x14ac:dyDescent="0.25">
      <c r="A535" s="104"/>
      <c r="B535" s="151" t="s">
        <v>367</v>
      </c>
      <c r="C535" s="81"/>
      <c r="D535" s="157">
        <v>45475</v>
      </c>
      <c r="E535" s="84"/>
      <c r="F535" s="147">
        <v>309491</v>
      </c>
      <c r="G535" s="125"/>
      <c r="H535" s="150"/>
    </row>
    <row r="536" spans="1:8" ht="15.75" x14ac:dyDescent="0.25">
      <c r="A536" s="104"/>
      <c r="B536" s="151" t="s">
        <v>139</v>
      </c>
      <c r="C536" s="81"/>
      <c r="D536" s="157">
        <v>45475</v>
      </c>
      <c r="E536" s="84"/>
      <c r="F536" s="147">
        <v>127125</v>
      </c>
      <c r="G536" s="125"/>
      <c r="H536" s="150"/>
    </row>
    <row r="537" spans="1:8" ht="15.75" x14ac:dyDescent="0.25">
      <c r="A537" s="104"/>
      <c r="B537" s="151" t="s">
        <v>139</v>
      </c>
      <c r="C537" s="81"/>
      <c r="D537" s="157">
        <v>45475</v>
      </c>
      <c r="E537" s="84"/>
      <c r="F537" s="147">
        <v>127125</v>
      </c>
      <c r="G537" s="125"/>
      <c r="H537" s="150"/>
    </row>
    <row r="538" spans="1:8" ht="15.75" x14ac:dyDescent="0.25">
      <c r="A538" s="104"/>
      <c r="B538" s="151" t="s">
        <v>481</v>
      </c>
      <c r="C538" s="81"/>
      <c r="D538" s="157">
        <v>45475</v>
      </c>
      <c r="E538" s="84"/>
      <c r="F538" s="147">
        <v>23010</v>
      </c>
      <c r="G538" s="125"/>
      <c r="H538" s="150"/>
    </row>
    <row r="539" spans="1:8" ht="15.75" x14ac:dyDescent="0.25">
      <c r="A539" s="104"/>
      <c r="B539" s="151" t="s">
        <v>139</v>
      </c>
      <c r="C539" s="81"/>
      <c r="D539" s="157">
        <v>45476</v>
      </c>
      <c r="E539" s="84"/>
      <c r="F539" s="147">
        <v>127125</v>
      </c>
      <c r="G539" s="125"/>
      <c r="H539" s="150"/>
    </row>
    <row r="540" spans="1:8" ht="15.75" x14ac:dyDescent="0.25">
      <c r="A540" s="104"/>
      <c r="B540" s="151" t="s">
        <v>481</v>
      </c>
      <c r="C540" s="81"/>
      <c r="D540" s="157">
        <v>45476</v>
      </c>
      <c r="E540" s="84"/>
      <c r="F540" s="147">
        <v>19446</v>
      </c>
      <c r="G540" s="125"/>
      <c r="H540" s="150"/>
    </row>
    <row r="541" spans="1:8" ht="15.75" x14ac:dyDescent="0.25">
      <c r="A541" s="104"/>
      <c r="B541" s="151" t="s">
        <v>166</v>
      </c>
      <c r="C541" s="81"/>
      <c r="D541" s="157">
        <v>45476</v>
      </c>
      <c r="E541" s="84"/>
      <c r="F541" s="147">
        <v>15859</v>
      </c>
      <c r="G541" s="125"/>
      <c r="H541" s="150"/>
    </row>
    <row r="542" spans="1:8" ht="15.75" x14ac:dyDescent="0.25">
      <c r="A542" s="104"/>
      <c r="B542" s="151" t="s">
        <v>166</v>
      </c>
      <c r="C542" s="81"/>
      <c r="D542" s="157">
        <v>45476</v>
      </c>
      <c r="E542" s="84"/>
      <c r="F542" s="147">
        <v>113687</v>
      </c>
      <c r="G542" s="125"/>
      <c r="H542" s="150"/>
    </row>
    <row r="543" spans="1:8" ht="15.75" x14ac:dyDescent="0.25">
      <c r="A543" s="104"/>
      <c r="B543" s="151" t="s">
        <v>489</v>
      </c>
      <c r="C543" s="81"/>
      <c r="D543" s="157">
        <v>45476</v>
      </c>
      <c r="E543" s="84"/>
      <c r="F543" s="147">
        <v>1673849</v>
      </c>
      <c r="G543" s="125"/>
      <c r="H543" s="150"/>
    </row>
    <row r="544" spans="1:8" ht="15.75" x14ac:dyDescent="0.25">
      <c r="A544" s="104"/>
      <c r="B544" s="151" t="s">
        <v>139</v>
      </c>
      <c r="C544" s="81"/>
      <c r="D544" s="157">
        <v>45477</v>
      </c>
      <c r="E544" s="84"/>
      <c r="F544" s="147">
        <v>127125</v>
      </c>
      <c r="G544" s="125"/>
      <c r="H544" s="150"/>
    </row>
    <row r="545" spans="1:8" ht="15.75" x14ac:dyDescent="0.25">
      <c r="A545" s="104"/>
      <c r="B545" s="151" t="s">
        <v>166</v>
      </c>
      <c r="C545" s="81"/>
      <c r="D545" s="157">
        <v>45477</v>
      </c>
      <c r="E545" s="84"/>
      <c r="F545" s="147">
        <v>2124</v>
      </c>
      <c r="G545" s="125"/>
      <c r="H545" s="150"/>
    </row>
    <row r="546" spans="1:8" ht="15.75" x14ac:dyDescent="0.25">
      <c r="A546" s="104"/>
      <c r="B546" s="151" t="s">
        <v>139</v>
      </c>
      <c r="C546" s="81"/>
      <c r="D546" s="157">
        <v>45477</v>
      </c>
      <c r="E546" s="84"/>
      <c r="F546" s="147">
        <v>127125</v>
      </c>
      <c r="G546" s="125"/>
      <c r="H546" s="150"/>
    </row>
    <row r="547" spans="1:8" ht="15.75" x14ac:dyDescent="0.25">
      <c r="A547" s="104"/>
      <c r="B547" s="151" t="s">
        <v>139</v>
      </c>
      <c r="C547" s="81"/>
      <c r="D547" s="157">
        <v>45478</v>
      </c>
      <c r="E547" s="84"/>
      <c r="F547" s="147">
        <v>127125</v>
      </c>
      <c r="G547" s="125"/>
      <c r="H547" s="150"/>
    </row>
    <row r="548" spans="1:8" ht="15.75" x14ac:dyDescent="0.25">
      <c r="A548" s="104"/>
      <c r="B548" s="151" t="s">
        <v>399</v>
      </c>
      <c r="C548" s="81"/>
      <c r="D548" s="157">
        <v>45481</v>
      </c>
      <c r="E548" s="84"/>
      <c r="F548" s="147">
        <v>32332</v>
      </c>
      <c r="G548" s="125"/>
      <c r="H548" s="150"/>
    </row>
    <row r="549" spans="1:8" ht="15.75" x14ac:dyDescent="0.25">
      <c r="A549" s="104"/>
      <c r="B549" s="151" t="s">
        <v>184</v>
      </c>
      <c r="C549" s="81"/>
      <c r="D549" s="157">
        <v>45482</v>
      </c>
      <c r="E549" s="84"/>
      <c r="F549" s="147">
        <v>94400</v>
      </c>
      <c r="G549" s="125"/>
      <c r="H549" s="150"/>
    </row>
    <row r="550" spans="1:8" ht="15.75" x14ac:dyDescent="0.25">
      <c r="A550" s="104"/>
      <c r="B550" s="151" t="s">
        <v>551</v>
      </c>
      <c r="C550" s="81"/>
      <c r="D550" s="157">
        <v>45484</v>
      </c>
      <c r="E550" s="84"/>
      <c r="F550" s="147">
        <v>88000</v>
      </c>
      <c r="G550" s="125"/>
      <c r="H550" s="150"/>
    </row>
    <row r="551" spans="1:8" ht="15.75" x14ac:dyDescent="0.25">
      <c r="A551" s="104"/>
      <c r="B551" s="151" t="s">
        <v>493</v>
      </c>
      <c r="C551" s="81"/>
      <c r="D551" s="157">
        <v>45484</v>
      </c>
      <c r="E551" s="84"/>
      <c r="F551" s="147">
        <v>162705</v>
      </c>
      <c r="G551" s="125"/>
      <c r="H551" s="150"/>
    </row>
    <row r="552" spans="1:8" ht="15.75" x14ac:dyDescent="0.25">
      <c r="A552" s="104"/>
      <c r="B552" s="151" t="s">
        <v>499</v>
      </c>
      <c r="C552" s="81"/>
      <c r="D552" s="157">
        <v>45485</v>
      </c>
      <c r="E552" s="84"/>
      <c r="F552" s="147">
        <v>87462</v>
      </c>
      <c r="G552" s="125"/>
      <c r="H552" s="150"/>
    </row>
    <row r="553" spans="1:8" ht="15.75" x14ac:dyDescent="0.25">
      <c r="A553" s="104"/>
      <c r="B553" s="151" t="s">
        <v>481</v>
      </c>
      <c r="C553" s="81"/>
      <c r="D553" s="157">
        <v>45488</v>
      </c>
      <c r="E553" s="84"/>
      <c r="F553" s="147">
        <v>24037</v>
      </c>
      <c r="G553" s="125"/>
      <c r="H553" s="150"/>
    </row>
    <row r="554" spans="1:8" ht="15.75" x14ac:dyDescent="0.25">
      <c r="A554" s="104"/>
      <c r="B554" s="151" t="s">
        <v>313</v>
      </c>
      <c r="C554" s="81"/>
      <c r="D554" s="157">
        <v>45488</v>
      </c>
      <c r="E554" s="84"/>
      <c r="F554" s="147">
        <v>45518</v>
      </c>
      <c r="G554" s="125"/>
      <c r="H554" s="150"/>
    </row>
    <row r="555" spans="1:8" ht="15.75" x14ac:dyDescent="0.25">
      <c r="A555" s="104"/>
      <c r="B555" s="151" t="s">
        <v>489</v>
      </c>
      <c r="C555" s="81"/>
      <c r="D555" s="157">
        <v>45489</v>
      </c>
      <c r="E555" s="84"/>
      <c r="F555" s="147">
        <v>1625967</v>
      </c>
      <c r="G555" s="125"/>
      <c r="H555" s="150"/>
    </row>
    <row r="556" spans="1:8" ht="15.75" x14ac:dyDescent="0.25">
      <c r="A556" s="104"/>
      <c r="B556" s="151" t="s">
        <v>481</v>
      </c>
      <c r="C556" s="81"/>
      <c r="D556" s="157">
        <v>45489</v>
      </c>
      <c r="E556" s="84"/>
      <c r="F556" s="147">
        <v>13664</v>
      </c>
      <c r="G556" s="125"/>
      <c r="H556" s="150"/>
    </row>
    <row r="557" spans="1:8" ht="15.75" x14ac:dyDescent="0.25">
      <c r="A557" s="104"/>
      <c r="B557" s="151" t="s">
        <v>552</v>
      </c>
      <c r="C557" s="81"/>
      <c r="D557" s="157">
        <v>45489</v>
      </c>
      <c r="E557" s="84"/>
      <c r="F557" s="147">
        <v>94400</v>
      </c>
      <c r="G557" s="125"/>
      <c r="H557" s="150"/>
    </row>
    <row r="558" spans="1:8" ht="15.75" x14ac:dyDescent="0.25">
      <c r="A558" s="104"/>
      <c r="B558" s="151" t="s">
        <v>552</v>
      </c>
      <c r="C558" s="81"/>
      <c r="D558" s="157">
        <v>45489</v>
      </c>
      <c r="E558" s="84"/>
      <c r="F558" s="147">
        <v>94400</v>
      </c>
      <c r="G558" s="125"/>
      <c r="H558" s="150"/>
    </row>
    <row r="559" spans="1:8" ht="15.75" x14ac:dyDescent="0.25">
      <c r="A559" s="104"/>
      <c r="B559" s="151" t="s">
        <v>139</v>
      </c>
      <c r="C559" s="81"/>
      <c r="D559" s="157">
        <v>45490</v>
      </c>
      <c r="E559" s="84"/>
      <c r="F559" s="147">
        <v>127125</v>
      </c>
      <c r="G559" s="125"/>
      <c r="H559" s="150"/>
    </row>
    <row r="560" spans="1:8" ht="15.75" x14ac:dyDescent="0.25">
      <c r="A560" s="104"/>
      <c r="B560" s="151" t="s">
        <v>139</v>
      </c>
      <c r="C560" s="81"/>
      <c r="D560" s="157">
        <v>45490</v>
      </c>
      <c r="E560" s="84"/>
      <c r="F560" s="147">
        <v>127125</v>
      </c>
      <c r="G560" s="125"/>
      <c r="H560" s="150"/>
    </row>
    <row r="561" spans="1:8" ht="15.75" x14ac:dyDescent="0.25">
      <c r="A561" s="104"/>
      <c r="B561" s="151" t="s">
        <v>166</v>
      </c>
      <c r="C561" s="81"/>
      <c r="D561" s="157">
        <v>45490</v>
      </c>
      <c r="E561" s="84"/>
      <c r="F561" s="147">
        <v>192000</v>
      </c>
      <c r="G561" s="125"/>
      <c r="H561" s="150"/>
    </row>
    <row r="562" spans="1:8" ht="15.75" x14ac:dyDescent="0.25">
      <c r="A562" s="104"/>
      <c r="B562" s="151" t="s">
        <v>166</v>
      </c>
      <c r="C562" s="81"/>
      <c r="D562" s="157">
        <v>45490</v>
      </c>
      <c r="E562" s="84"/>
      <c r="F562" s="147">
        <v>192000</v>
      </c>
      <c r="G562" s="125"/>
      <c r="H562" s="150"/>
    </row>
    <row r="563" spans="1:8" ht="15.75" x14ac:dyDescent="0.25">
      <c r="A563" s="104"/>
      <c r="B563" s="151" t="s">
        <v>166</v>
      </c>
      <c r="C563" s="81"/>
      <c r="D563" s="157">
        <v>45490</v>
      </c>
      <c r="E563" s="84"/>
      <c r="F563" s="147">
        <v>192000</v>
      </c>
      <c r="G563" s="125"/>
      <c r="H563" s="150"/>
    </row>
    <row r="564" spans="1:8" ht="15.75" x14ac:dyDescent="0.25">
      <c r="A564" s="104"/>
      <c r="B564" s="151" t="s">
        <v>166</v>
      </c>
      <c r="C564" s="81"/>
      <c r="D564" s="157">
        <v>45490</v>
      </c>
      <c r="E564" s="84"/>
      <c r="F564" s="147">
        <v>192000</v>
      </c>
      <c r="G564" s="125"/>
      <c r="H564" s="150"/>
    </row>
    <row r="565" spans="1:8" ht="15.75" x14ac:dyDescent="0.25">
      <c r="A565" s="104"/>
      <c r="B565" s="151" t="s">
        <v>166</v>
      </c>
      <c r="C565" s="81"/>
      <c r="D565" s="157">
        <v>45490</v>
      </c>
      <c r="E565" s="84"/>
      <c r="F565" s="147">
        <v>192000</v>
      </c>
      <c r="G565" s="125"/>
      <c r="H565" s="150"/>
    </row>
    <row r="566" spans="1:8" ht="15.75" x14ac:dyDescent="0.25">
      <c r="A566" s="104"/>
      <c r="B566" s="151" t="s">
        <v>491</v>
      </c>
      <c r="C566" s="81"/>
      <c r="D566" s="157">
        <v>45490</v>
      </c>
      <c r="E566" s="84"/>
      <c r="F566" s="147">
        <v>14466</v>
      </c>
      <c r="G566" s="125"/>
      <c r="H566" s="150"/>
    </row>
    <row r="567" spans="1:8" ht="15.75" x14ac:dyDescent="0.25">
      <c r="A567" s="104"/>
      <c r="B567" s="151" t="s">
        <v>552</v>
      </c>
      <c r="C567" s="81"/>
      <c r="D567" s="157">
        <v>45490</v>
      </c>
      <c r="E567" s="84"/>
      <c r="F567" s="147">
        <v>94400</v>
      </c>
      <c r="G567" s="125"/>
      <c r="H567" s="150"/>
    </row>
    <row r="568" spans="1:8" ht="15.75" x14ac:dyDescent="0.25">
      <c r="A568" s="104"/>
      <c r="B568" s="151" t="s">
        <v>552</v>
      </c>
      <c r="C568" s="81"/>
      <c r="D568" s="157">
        <v>45490</v>
      </c>
      <c r="E568" s="84"/>
      <c r="F568" s="147">
        <v>94400</v>
      </c>
      <c r="G568" s="125"/>
      <c r="H568" s="150"/>
    </row>
    <row r="569" spans="1:8" ht="15.75" x14ac:dyDescent="0.25">
      <c r="A569" s="104"/>
      <c r="B569" s="151" t="s">
        <v>553</v>
      </c>
      <c r="C569" s="81"/>
      <c r="D569" s="157">
        <v>45491</v>
      </c>
      <c r="E569" s="84"/>
      <c r="F569" s="147">
        <v>1000000</v>
      </c>
      <c r="G569" s="125"/>
      <c r="H569" s="150"/>
    </row>
    <row r="570" spans="1:8" ht="15.75" x14ac:dyDescent="0.25">
      <c r="A570" s="104"/>
      <c r="B570" s="151" t="s">
        <v>139</v>
      </c>
      <c r="C570" s="81"/>
      <c r="D570" s="157">
        <v>45491</v>
      </c>
      <c r="E570" s="84"/>
      <c r="F570" s="147">
        <v>127125</v>
      </c>
      <c r="G570" s="125"/>
      <c r="H570" s="150"/>
    </row>
    <row r="571" spans="1:8" ht="15.75" x14ac:dyDescent="0.25">
      <c r="A571" s="104"/>
      <c r="B571" s="151" t="s">
        <v>553</v>
      </c>
      <c r="C571" s="81"/>
      <c r="D571" s="157">
        <v>45491</v>
      </c>
      <c r="E571" s="84"/>
      <c r="F571" s="147">
        <v>2500000</v>
      </c>
      <c r="G571" s="125"/>
      <c r="H571" s="150"/>
    </row>
    <row r="572" spans="1:8" ht="15.75" x14ac:dyDescent="0.25">
      <c r="A572" s="104"/>
      <c r="B572" s="151" t="s">
        <v>139</v>
      </c>
      <c r="C572" s="81"/>
      <c r="D572" s="157">
        <v>45493</v>
      </c>
      <c r="E572" s="84"/>
      <c r="F572" s="147">
        <v>127125</v>
      </c>
      <c r="G572" s="125"/>
      <c r="H572" s="150"/>
    </row>
    <row r="573" spans="1:8" ht="15.75" x14ac:dyDescent="0.25">
      <c r="A573" s="104"/>
      <c r="B573" s="151" t="s">
        <v>139</v>
      </c>
      <c r="C573" s="81"/>
      <c r="D573" s="157">
        <v>45493</v>
      </c>
      <c r="E573" s="84"/>
      <c r="F573" s="147">
        <v>127125</v>
      </c>
      <c r="G573" s="125"/>
      <c r="H573" s="150"/>
    </row>
    <row r="574" spans="1:8" ht="15.75" x14ac:dyDescent="0.25">
      <c r="A574" s="104"/>
      <c r="B574" s="151" t="s">
        <v>166</v>
      </c>
      <c r="C574" s="81"/>
      <c r="D574" s="157">
        <v>45494</v>
      </c>
      <c r="E574" s="84"/>
      <c r="F574" s="147">
        <v>121720</v>
      </c>
      <c r="G574" s="125"/>
      <c r="H574" s="150"/>
    </row>
    <row r="575" spans="1:8" ht="15.75" x14ac:dyDescent="0.25">
      <c r="A575" s="104"/>
      <c r="B575" s="151" t="s">
        <v>166</v>
      </c>
      <c r="C575" s="81"/>
      <c r="D575" s="157">
        <v>45494</v>
      </c>
      <c r="E575" s="84"/>
      <c r="F575" s="147">
        <v>192000</v>
      </c>
      <c r="G575" s="125"/>
      <c r="H575" s="150"/>
    </row>
    <row r="576" spans="1:8" ht="15.75" x14ac:dyDescent="0.25">
      <c r="A576" s="104"/>
      <c r="B576" s="151" t="s">
        <v>482</v>
      </c>
      <c r="C576" s="81"/>
      <c r="D576" s="157">
        <v>45494</v>
      </c>
      <c r="E576" s="84"/>
      <c r="F576" s="147">
        <v>174494</v>
      </c>
      <c r="G576" s="125"/>
      <c r="H576" s="150"/>
    </row>
    <row r="577" spans="1:8" ht="15.75" x14ac:dyDescent="0.25">
      <c r="A577" s="104"/>
      <c r="B577" s="151" t="s">
        <v>495</v>
      </c>
      <c r="C577" s="81"/>
      <c r="D577" s="157">
        <v>45496</v>
      </c>
      <c r="E577" s="84"/>
      <c r="F577" s="147">
        <v>44730</v>
      </c>
      <c r="G577" s="125"/>
      <c r="H577" s="150"/>
    </row>
    <row r="578" spans="1:8" ht="15.75" x14ac:dyDescent="0.25">
      <c r="A578" s="104"/>
      <c r="B578" s="151" t="s">
        <v>139</v>
      </c>
      <c r="C578" s="81"/>
      <c r="D578" s="157">
        <v>45500</v>
      </c>
      <c r="E578" s="84"/>
      <c r="F578" s="147">
        <v>127125</v>
      </c>
      <c r="G578" s="125"/>
      <c r="H578" s="150"/>
    </row>
    <row r="579" spans="1:8" ht="15.75" x14ac:dyDescent="0.25">
      <c r="A579" s="104"/>
      <c r="B579" s="151" t="s">
        <v>139</v>
      </c>
      <c r="C579" s="81"/>
      <c r="D579" s="157">
        <v>45502</v>
      </c>
      <c r="E579" s="84"/>
      <c r="F579" s="147">
        <v>127125</v>
      </c>
      <c r="G579" s="125"/>
      <c r="H579" s="150"/>
    </row>
    <row r="580" spans="1:8" ht="15.75" x14ac:dyDescent="0.25">
      <c r="A580" s="104"/>
      <c r="B580" s="151" t="s">
        <v>489</v>
      </c>
      <c r="C580" s="81"/>
      <c r="D580" s="157">
        <v>45505</v>
      </c>
      <c r="E580" s="84"/>
      <c r="F580" s="147">
        <v>1641682</v>
      </c>
      <c r="G580" s="125"/>
      <c r="H580" s="150"/>
    </row>
    <row r="581" spans="1:8" ht="15.75" x14ac:dyDescent="0.25">
      <c r="A581" s="104"/>
      <c r="B581" s="151" t="s">
        <v>489</v>
      </c>
      <c r="C581" s="81"/>
      <c r="D581" s="157">
        <v>45505</v>
      </c>
      <c r="E581" s="84"/>
      <c r="F581" s="147">
        <v>1628855</v>
      </c>
      <c r="G581" s="125"/>
      <c r="H581" s="150"/>
    </row>
    <row r="582" spans="1:8" ht="15.75" x14ac:dyDescent="0.25">
      <c r="A582" s="104"/>
      <c r="B582" s="151" t="s">
        <v>489</v>
      </c>
      <c r="C582" s="81"/>
      <c r="D582" s="157">
        <v>45505</v>
      </c>
      <c r="E582" s="84"/>
      <c r="F582" s="147">
        <v>1622713</v>
      </c>
      <c r="G582" s="125"/>
      <c r="H582" s="150"/>
    </row>
    <row r="583" spans="1:8" ht="15.75" x14ac:dyDescent="0.25">
      <c r="A583" s="104"/>
      <c r="B583" s="151" t="s">
        <v>139</v>
      </c>
      <c r="C583" s="81"/>
      <c r="D583" s="157">
        <v>45505</v>
      </c>
      <c r="E583" s="84"/>
      <c r="F583" s="147">
        <v>127125</v>
      </c>
      <c r="G583" s="125"/>
      <c r="H583" s="150"/>
    </row>
    <row r="584" spans="1:8" ht="15.75" x14ac:dyDescent="0.25">
      <c r="A584" s="104"/>
      <c r="B584" s="151" t="s">
        <v>495</v>
      </c>
      <c r="C584" s="81"/>
      <c r="D584" s="157">
        <v>45505</v>
      </c>
      <c r="E584" s="84"/>
      <c r="F584" s="147">
        <v>37260</v>
      </c>
      <c r="G584" s="125"/>
      <c r="H584" s="150"/>
    </row>
    <row r="585" spans="1:8" ht="15.75" x14ac:dyDescent="0.25">
      <c r="A585" s="104"/>
      <c r="B585" s="151" t="s">
        <v>495</v>
      </c>
      <c r="C585" s="81"/>
      <c r="D585" s="157">
        <v>45505</v>
      </c>
      <c r="E585" s="84"/>
      <c r="F585" s="147">
        <v>33876</v>
      </c>
      <c r="G585" s="125"/>
      <c r="H585" s="150"/>
    </row>
    <row r="586" spans="1:8" ht="15.75" x14ac:dyDescent="0.25">
      <c r="A586" s="104"/>
      <c r="B586" s="151" t="s">
        <v>181</v>
      </c>
      <c r="C586" s="81"/>
      <c r="D586" s="157">
        <v>45505</v>
      </c>
      <c r="E586" s="84"/>
      <c r="F586" s="147">
        <v>240096</v>
      </c>
      <c r="G586" s="125"/>
      <c r="H586" s="150"/>
    </row>
    <row r="587" spans="1:8" ht="15.75" x14ac:dyDescent="0.25">
      <c r="A587" s="104"/>
      <c r="B587" s="151" t="s">
        <v>161</v>
      </c>
      <c r="C587" s="81"/>
      <c r="D587" s="157">
        <v>45505</v>
      </c>
      <c r="E587" s="84"/>
      <c r="F587" s="147">
        <v>182308</v>
      </c>
      <c r="G587" s="125"/>
      <c r="H587" s="150"/>
    </row>
    <row r="588" spans="1:8" ht="15.75" x14ac:dyDescent="0.25">
      <c r="A588" s="104"/>
      <c r="B588" s="151" t="s">
        <v>487</v>
      </c>
      <c r="C588" s="81"/>
      <c r="D588" s="157">
        <v>45505</v>
      </c>
      <c r="E588" s="84"/>
      <c r="F588" s="147">
        <v>42480</v>
      </c>
      <c r="G588" s="125"/>
      <c r="H588" s="150"/>
    </row>
    <row r="589" spans="1:8" ht="15.75" x14ac:dyDescent="0.25">
      <c r="A589" s="104"/>
      <c r="B589" s="151" t="s">
        <v>487</v>
      </c>
      <c r="C589" s="81"/>
      <c r="D589" s="157">
        <v>45505</v>
      </c>
      <c r="E589" s="84"/>
      <c r="F589" s="147">
        <v>108324</v>
      </c>
      <c r="G589" s="125"/>
      <c r="H589" s="150"/>
    </row>
    <row r="590" spans="1:8" ht="15.75" x14ac:dyDescent="0.25">
      <c r="A590" s="104"/>
      <c r="B590" s="151" t="s">
        <v>554</v>
      </c>
      <c r="C590" s="81"/>
      <c r="D590" s="157">
        <v>45505</v>
      </c>
      <c r="E590" s="84"/>
      <c r="F590" s="147">
        <v>82647</v>
      </c>
      <c r="G590" s="125"/>
      <c r="H590" s="150"/>
    </row>
    <row r="591" spans="1:8" ht="15.75" x14ac:dyDescent="0.25">
      <c r="A591" s="104"/>
      <c r="B591" s="151" t="s">
        <v>555</v>
      </c>
      <c r="C591" s="81"/>
      <c r="D591" s="157">
        <v>45505</v>
      </c>
      <c r="E591" s="84"/>
      <c r="F591" s="147">
        <v>133783</v>
      </c>
      <c r="G591" s="125"/>
      <c r="H591" s="150"/>
    </row>
    <row r="592" spans="1:8" ht="15.75" x14ac:dyDescent="0.25">
      <c r="A592" s="104"/>
      <c r="B592" s="151" t="s">
        <v>555</v>
      </c>
      <c r="C592" s="81"/>
      <c r="D592" s="157">
        <v>45505</v>
      </c>
      <c r="E592" s="84"/>
      <c r="F592" s="147">
        <v>115168</v>
      </c>
      <c r="G592" s="125"/>
      <c r="H592" s="150"/>
    </row>
    <row r="593" spans="1:8" ht="15.75" x14ac:dyDescent="0.25">
      <c r="A593" s="104"/>
      <c r="B593" s="151" t="s">
        <v>367</v>
      </c>
      <c r="C593" s="81"/>
      <c r="D593" s="157">
        <v>45505</v>
      </c>
      <c r="E593" s="84"/>
      <c r="F593" s="147">
        <v>67201</v>
      </c>
      <c r="G593" s="125"/>
      <c r="H593" s="150"/>
    </row>
    <row r="594" spans="1:8" ht="15.75" x14ac:dyDescent="0.25">
      <c r="A594" s="104"/>
      <c r="B594" s="151" t="s">
        <v>109</v>
      </c>
      <c r="C594" s="81"/>
      <c r="D594" s="157">
        <v>45505</v>
      </c>
      <c r="E594" s="84"/>
      <c r="F594" s="147">
        <v>9449</v>
      </c>
      <c r="G594" s="125"/>
      <c r="H594" s="150"/>
    </row>
    <row r="595" spans="1:8" ht="15.75" x14ac:dyDescent="0.25">
      <c r="A595" s="104"/>
      <c r="B595" s="151" t="s">
        <v>161</v>
      </c>
      <c r="C595" s="81"/>
      <c r="D595" s="157">
        <v>45505</v>
      </c>
      <c r="E595" s="84"/>
      <c r="F595" s="147">
        <v>233660</v>
      </c>
      <c r="G595" s="125"/>
      <c r="H595" s="150"/>
    </row>
    <row r="596" spans="1:8" ht="15.75" x14ac:dyDescent="0.25">
      <c r="A596" s="104"/>
      <c r="B596" s="151" t="s">
        <v>489</v>
      </c>
      <c r="C596" s="81"/>
      <c r="D596" s="157">
        <v>45505</v>
      </c>
      <c r="E596" s="84"/>
      <c r="F596" s="147">
        <v>1554448</v>
      </c>
      <c r="G596" s="125"/>
      <c r="H596" s="150"/>
    </row>
    <row r="597" spans="1:8" ht="15.75" x14ac:dyDescent="0.25">
      <c r="A597" s="104"/>
      <c r="B597" s="151" t="s">
        <v>109</v>
      </c>
      <c r="C597" s="81"/>
      <c r="D597" s="157">
        <v>45505</v>
      </c>
      <c r="E597" s="84"/>
      <c r="F597" s="147">
        <v>58114</v>
      </c>
      <c r="G597" s="125"/>
      <c r="H597" s="150"/>
    </row>
    <row r="598" spans="1:8" ht="15.75" x14ac:dyDescent="0.25">
      <c r="A598" s="104"/>
      <c r="B598" s="151" t="s">
        <v>181</v>
      </c>
      <c r="C598" s="81"/>
      <c r="D598" s="157">
        <v>45505</v>
      </c>
      <c r="E598" s="84"/>
      <c r="F598" s="147">
        <v>259278</v>
      </c>
      <c r="G598" s="125"/>
      <c r="H598" s="150"/>
    </row>
    <row r="599" spans="1:8" ht="15.75" x14ac:dyDescent="0.25">
      <c r="A599" s="104"/>
      <c r="B599" s="151" t="s">
        <v>367</v>
      </c>
      <c r="C599" s="81"/>
      <c r="D599" s="157">
        <v>45505</v>
      </c>
      <c r="E599" s="84"/>
      <c r="F599" s="147">
        <v>89385</v>
      </c>
      <c r="G599" s="125"/>
      <c r="H599" s="150"/>
    </row>
    <row r="600" spans="1:8" ht="15.75" x14ac:dyDescent="0.25">
      <c r="A600" s="104"/>
      <c r="B600" s="151" t="s">
        <v>367</v>
      </c>
      <c r="C600" s="81"/>
      <c r="D600" s="157">
        <v>45505</v>
      </c>
      <c r="E600" s="84"/>
      <c r="F600" s="147">
        <v>89031</v>
      </c>
      <c r="G600" s="125"/>
      <c r="H600" s="150"/>
    </row>
    <row r="601" spans="1:8" ht="15.75" x14ac:dyDescent="0.25">
      <c r="A601" s="104"/>
      <c r="B601" s="151" t="s">
        <v>313</v>
      </c>
      <c r="C601" s="81"/>
      <c r="D601" s="157">
        <v>45505</v>
      </c>
      <c r="E601" s="84"/>
      <c r="F601" s="147">
        <v>315389</v>
      </c>
      <c r="G601" s="125"/>
      <c r="H601" s="150"/>
    </row>
    <row r="602" spans="1:8" ht="15.75" x14ac:dyDescent="0.25">
      <c r="A602" s="104"/>
      <c r="B602" s="151" t="s">
        <v>345</v>
      </c>
      <c r="C602" s="81"/>
      <c r="D602" s="157">
        <v>45505</v>
      </c>
      <c r="E602" s="84"/>
      <c r="F602" s="147">
        <v>309474</v>
      </c>
      <c r="G602" s="125"/>
      <c r="H602" s="150"/>
    </row>
    <row r="603" spans="1:8" ht="15.75" x14ac:dyDescent="0.25">
      <c r="A603" s="104"/>
      <c r="B603" s="151" t="s">
        <v>159</v>
      </c>
      <c r="C603" s="81"/>
      <c r="D603" s="157">
        <v>45505</v>
      </c>
      <c r="E603" s="84"/>
      <c r="F603" s="147">
        <v>23931</v>
      </c>
      <c r="G603" s="125"/>
      <c r="H603" s="150"/>
    </row>
    <row r="604" spans="1:8" ht="15.75" x14ac:dyDescent="0.25">
      <c r="A604" s="104"/>
      <c r="B604" s="151" t="s">
        <v>159</v>
      </c>
      <c r="C604" s="81"/>
      <c r="D604" s="157">
        <v>45505</v>
      </c>
      <c r="E604" s="84"/>
      <c r="F604" s="147">
        <v>23777</v>
      </c>
      <c r="G604" s="125"/>
      <c r="H604" s="150"/>
    </row>
    <row r="605" spans="1:8" ht="15.75" x14ac:dyDescent="0.25">
      <c r="A605" s="104"/>
      <c r="B605" s="151" t="s">
        <v>556</v>
      </c>
      <c r="C605" s="81"/>
      <c r="D605" s="157">
        <v>45505</v>
      </c>
      <c r="E605" s="84"/>
      <c r="F605" s="147">
        <v>97738</v>
      </c>
      <c r="G605" s="125"/>
      <c r="H605" s="150"/>
    </row>
    <row r="606" spans="1:8" ht="15.75" x14ac:dyDescent="0.25">
      <c r="A606" s="104"/>
      <c r="B606" s="151" t="s">
        <v>556</v>
      </c>
      <c r="C606" s="81"/>
      <c r="D606" s="157">
        <v>45505</v>
      </c>
      <c r="E606" s="84"/>
      <c r="F606" s="147">
        <v>319950</v>
      </c>
      <c r="G606" s="125"/>
      <c r="H606" s="150"/>
    </row>
    <row r="607" spans="1:8" ht="15.75" x14ac:dyDescent="0.25">
      <c r="A607" s="104"/>
      <c r="B607" s="151" t="s">
        <v>109</v>
      </c>
      <c r="C607" s="81"/>
      <c r="D607" s="157">
        <v>45505</v>
      </c>
      <c r="E607" s="84"/>
      <c r="F607" s="147">
        <v>285656</v>
      </c>
      <c r="G607" s="125"/>
      <c r="H607" s="150"/>
    </row>
    <row r="608" spans="1:8" ht="15.75" x14ac:dyDescent="0.25">
      <c r="A608" s="104"/>
      <c r="B608" s="151" t="s">
        <v>495</v>
      </c>
      <c r="C608" s="81"/>
      <c r="D608" s="157">
        <v>45505</v>
      </c>
      <c r="E608" s="84"/>
      <c r="F608" s="147">
        <v>44643</v>
      </c>
      <c r="G608" s="125"/>
      <c r="H608" s="150"/>
    </row>
    <row r="609" spans="1:8" ht="15.75" x14ac:dyDescent="0.25">
      <c r="A609" s="104"/>
      <c r="B609" s="151" t="s">
        <v>484</v>
      </c>
      <c r="C609" s="81"/>
      <c r="D609" s="157">
        <v>45505</v>
      </c>
      <c r="E609" s="84"/>
      <c r="F609" s="147">
        <v>198008</v>
      </c>
      <c r="G609" s="125"/>
      <c r="H609" s="150"/>
    </row>
    <row r="610" spans="1:8" ht="15.75" x14ac:dyDescent="0.25">
      <c r="A610" s="104"/>
      <c r="B610" s="151" t="s">
        <v>139</v>
      </c>
      <c r="C610" s="81"/>
      <c r="D610" s="157">
        <v>45506</v>
      </c>
      <c r="E610" s="84"/>
      <c r="F610" s="147">
        <v>127125</v>
      </c>
      <c r="G610" s="125"/>
      <c r="H610" s="150"/>
    </row>
    <row r="611" spans="1:8" ht="15.75" x14ac:dyDescent="0.25">
      <c r="A611" s="104"/>
      <c r="B611" s="151" t="s">
        <v>166</v>
      </c>
      <c r="C611" s="81"/>
      <c r="D611" s="157">
        <v>45506</v>
      </c>
      <c r="E611" s="84"/>
      <c r="F611" s="147">
        <v>84480</v>
      </c>
      <c r="G611" s="125"/>
      <c r="H611" s="150"/>
    </row>
    <row r="612" spans="1:8" ht="15.75" x14ac:dyDescent="0.25">
      <c r="A612" s="104"/>
      <c r="B612" s="151" t="s">
        <v>482</v>
      </c>
      <c r="C612" s="81"/>
      <c r="D612" s="157">
        <v>45506</v>
      </c>
      <c r="E612" s="84"/>
      <c r="F612" s="147">
        <v>39731</v>
      </c>
      <c r="G612" s="125"/>
      <c r="H612" s="150"/>
    </row>
    <row r="613" spans="1:8" ht="15.75" x14ac:dyDescent="0.25">
      <c r="A613" s="104"/>
      <c r="B613" s="151" t="s">
        <v>139</v>
      </c>
      <c r="C613" s="81"/>
      <c r="D613" s="157">
        <v>45507</v>
      </c>
      <c r="E613" s="84"/>
      <c r="F613" s="147">
        <v>127125</v>
      </c>
      <c r="G613" s="125"/>
      <c r="H613" s="150"/>
    </row>
    <row r="614" spans="1:8" ht="15.75" x14ac:dyDescent="0.25">
      <c r="A614" s="104"/>
      <c r="B614" s="151" t="s">
        <v>139</v>
      </c>
      <c r="C614" s="81"/>
      <c r="D614" s="157">
        <v>45507</v>
      </c>
      <c r="E614" s="84"/>
      <c r="F614" s="147">
        <v>127125</v>
      </c>
      <c r="G614" s="125"/>
      <c r="H614" s="150"/>
    </row>
    <row r="615" spans="1:8" ht="15.75" x14ac:dyDescent="0.25">
      <c r="A615" s="104"/>
      <c r="B615" s="151" t="s">
        <v>166</v>
      </c>
      <c r="C615" s="81"/>
      <c r="D615" s="157">
        <v>45507</v>
      </c>
      <c r="E615" s="84"/>
      <c r="F615" s="147">
        <v>188800</v>
      </c>
      <c r="G615" s="125"/>
      <c r="H615" s="150"/>
    </row>
    <row r="616" spans="1:8" ht="15.75" x14ac:dyDescent="0.25">
      <c r="A616" s="104"/>
      <c r="B616" s="151" t="s">
        <v>166</v>
      </c>
      <c r="C616" s="81"/>
      <c r="D616" s="157">
        <v>45507</v>
      </c>
      <c r="E616" s="84"/>
      <c r="F616" s="147">
        <v>188800</v>
      </c>
      <c r="G616" s="125"/>
      <c r="H616" s="150"/>
    </row>
    <row r="617" spans="1:8" ht="15.75" x14ac:dyDescent="0.25">
      <c r="A617" s="104"/>
      <c r="B617" s="151" t="s">
        <v>489</v>
      </c>
      <c r="C617" s="81"/>
      <c r="D617" s="157">
        <v>45507</v>
      </c>
      <c r="E617" s="84"/>
      <c r="F617" s="147">
        <v>1574706</v>
      </c>
      <c r="G617" s="125"/>
      <c r="H617" s="150"/>
    </row>
    <row r="618" spans="1:8" ht="15.75" x14ac:dyDescent="0.25">
      <c r="A618" s="104"/>
      <c r="B618" s="151" t="s">
        <v>481</v>
      </c>
      <c r="C618" s="81"/>
      <c r="D618" s="157">
        <v>45507</v>
      </c>
      <c r="E618" s="84"/>
      <c r="F618" s="147">
        <v>55130</v>
      </c>
      <c r="G618" s="125"/>
      <c r="H618" s="150"/>
    </row>
    <row r="619" spans="1:8" ht="15.75" x14ac:dyDescent="0.25">
      <c r="A619" s="104"/>
      <c r="B619" s="151" t="s">
        <v>399</v>
      </c>
      <c r="C619" s="81"/>
      <c r="D619" s="157">
        <v>45508</v>
      </c>
      <c r="E619" s="84"/>
      <c r="F619" s="147">
        <v>37760</v>
      </c>
      <c r="G619" s="125"/>
      <c r="H619" s="150"/>
    </row>
    <row r="620" spans="1:8" ht="15.75" x14ac:dyDescent="0.25">
      <c r="A620" s="104"/>
      <c r="B620" s="151" t="s">
        <v>166</v>
      </c>
      <c r="C620" s="81"/>
      <c r="D620" s="157">
        <v>45508</v>
      </c>
      <c r="E620" s="84"/>
      <c r="F620" s="147">
        <v>188800</v>
      </c>
      <c r="G620" s="125"/>
      <c r="H620" s="150"/>
    </row>
    <row r="621" spans="1:8" ht="15.75" x14ac:dyDescent="0.25">
      <c r="A621" s="104"/>
      <c r="B621" s="151" t="s">
        <v>166</v>
      </c>
      <c r="C621" s="81"/>
      <c r="D621" s="157">
        <v>45508</v>
      </c>
      <c r="E621" s="84"/>
      <c r="F621" s="147">
        <v>188800</v>
      </c>
      <c r="G621" s="125"/>
      <c r="H621" s="150"/>
    </row>
    <row r="622" spans="1:8" ht="15.75" x14ac:dyDescent="0.25">
      <c r="A622" s="104"/>
      <c r="B622" s="151" t="s">
        <v>399</v>
      </c>
      <c r="C622" s="81"/>
      <c r="D622" s="157">
        <v>45509</v>
      </c>
      <c r="E622" s="84"/>
      <c r="F622" s="147">
        <v>93928</v>
      </c>
      <c r="G622" s="125"/>
      <c r="H622" s="150"/>
    </row>
    <row r="623" spans="1:8" ht="15.75" x14ac:dyDescent="0.25">
      <c r="A623" s="104"/>
      <c r="B623" s="151" t="s">
        <v>555</v>
      </c>
      <c r="C623" s="81"/>
      <c r="D623" s="157">
        <v>45509</v>
      </c>
      <c r="E623" s="84"/>
      <c r="F623" s="147">
        <v>619264</v>
      </c>
      <c r="G623" s="125"/>
      <c r="H623" s="150"/>
    </row>
    <row r="624" spans="1:8" ht="15.75" x14ac:dyDescent="0.25">
      <c r="A624" s="104"/>
      <c r="B624" s="151" t="s">
        <v>166</v>
      </c>
      <c r="C624" s="81"/>
      <c r="D624" s="157">
        <v>45509</v>
      </c>
      <c r="E624" s="84"/>
      <c r="F624" s="147">
        <v>9883</v>
      </c>
      <c r="G624" s="125"/>
      <c r="H624" s="150"/>
    </row>
    <row r="625" spans="1:8" ht="15.75" x14ac:dyDescent="0.25">
      <c r="A625" s="104"/>
      <c r="B625" s="151" t="s">
        <v>166</v>
      </c>
      <c r="C625" s="81"/>
      <c r="D625" s="157">
        <v>45509</v>
      </c>
      <c r="E625" s="84"/>
      <c r="F625" s="147">
        <v>143578</v>
      </c>
      <c r="G625" s="125"/>
      <c r="H625" s="150"/>
    </row>
    <row r="626" spans="1:8" ht="15.75" x14ac:dyDescent="0.25">
      <c r="A626" s="104"/>
      <c r="B626" s="151" t="s">
        <v>166</v>
      </c>
      <c r="C626" s="81"/>
      <c r="D626" s="157">
        <v>45510</v>
      </c>
      <c r="E626" s="84"/>
      <c r="F626" s="147">
        <v>188800</v>
      </c>
      <c r="G626" s="125"/>
      <c r="H626" s="150"/>
    </row>
    <row r="627" spans="1:8" ht="15.75" x14ac:dyDescent="0.25">
      <c r="A627" s="104"/>
      <c r="B627" s="151" t="s">
        <v>166</v>
      </c>
      <c r="C627" s="81"/>
      <c r="D627" s="157">
        <v>45510</v>
      </c>
      <c r="E627" s="84"/>
      <c r="F627" s="147">
        <v>188800</v>
      </c>
      <c r="G627" s="125"/>
      <c r="H627" s="150"/>
    </row>
    <row r="628" spans="1:8" ht="15.75" x14ac:dyDescent="0.25">
      <c r="A628" s="104"/>
      <c r="B628" s="151" t="s">
        <v>399</v>
      </c>
      <c r="C628" s="81"/>
      <c r="D628" s="157">
        <v>45510</v>
      </c>
      <c r="E628" s="84"/>
      <c r="F628" s="147">
        <v>63720</v>
      </c>
      <c r="G628" s="125"/>
      <c r="H628" s="150"/>
    </row>
    <row r="629" spans="1:8" ht="15.75" x14ac:dyDescent="0.25">
      <c r="A629" s="104"/>
      <c r="B629" s="151" t="s">
        <v>491</v>
      </c>
      <c r="C629" s="81"/>
      <c r="D629" s="157">
        <v>45510</v>
      </c>
      <c r="E629" s="84"/>
      <c r="F629" s="147">
        <v>289894</v>
      </c>
      <c r="G629" s="125"/>
      <c r="H629" s="150"/>
    </row>
    <row r="630" spans="1:8" ht="15.75" x14ac:dyDescent="0.25">
      <c r="A630" s="104"/>
      <c r="B630" s="151" t="s">
        <v>139</v>
      </c>
      <c r="C630" s="81"/>
      <c r="D630" s="157">
        <v>45511</v>
      </c>
      <c r="E630" s="84"/>
      <c r="F630" s="147">
        <v>127125</v>
      </c>
      <c r="G630" s="125"/>
      <c r="H630" s="150"/>
    </row>
    <row r="631" spans="1:8" ht="15.75" x14ac:dyDescent="0.25">
      <c r="A631" s="104"/>
      <c r="B631" s="151" t="s">
        <v>139</v>
      </c>
      <c r="C631" s="81"/>
      <c r="D631" s="157">
        <v>45511</v>
      </c>
      <c r="E631" s="84"/>
      <c r="F631" s="147">
        <v>127125</v>
      </c>
      <c r="G631" s="125"/>
      <c r="H631" s="150"/>
    </row>
    <row r="632" spans="1:8" ht="15.75" x14ac:dyDescent="0.25">
      <c r="A632" s="104"/>
      <c r="B632" s="151" t="s">
        <v>489</v>
      </c>
      <c r="C632" s="81"/>
      <c r="D632" s="157">
        <v>45511</v>
      </c>
      <c r="E632" s="84"/>
      <c r="F632" s="147">
        <v>1546777</v>
      </c>
      <c r="G632" s="125"/>
      <c r="H632" s="150"/>
    </row>
    <row r="633" spans="1:8" ht="15.75" x14ac:dyDescent="0.25">
      <c r="A633" s="104"/>
      <c r="B633" s="151" t="s">
        <v>554</v>
      </c>
      <c r="C633" s="81"/>
      <c r="D633" s="157">
        <v>45512</v>
      </c>
      <c r="E633" s="84"/>
      <c r="F633" s="147">
        <v>86659</v>
      </c>
      <c r="G633" s="125"/>
      <c r="H633" s="150"/>
    </row>
    <row r="634" spans="1:8" ht="15.75" x14ac:dyDescent="0.25">
      <c r="A634" s="104"/>
      <c r="B634" s="151" t="s">
        <v>489</v>
      </c>
      <c r="C634" s="81"/>
      <c r="D634" s="157">
        <v>45513</v>
      </c>
      <c r="E634" s="84"/>
      <c r="F634" s="147">
        <v>1547846</v>
      </c>
      <c r="G634" s="125"/>
      <c r="H634" s="150"/>
    </row>
    <row r="635" spans="1:8" ht="15.75" x14ac:dyDescent="0.25">
      <c r="A635" s="104"/>
      <c r="B635" s="151" t="s">
        <v>139</v>
      </c>
      <c r="C635" s="81"/>
      <c r="D635" s="157">
        <v>45514</v>
      </c>
      <c r="E635" s="84"/>
      <c r="F635" s="147">
        <v>127125</v>
      </c>
      <c r="G635" s="125"/>
      <c r="H635" s="150"/>
    </row>
    <row r="636" spans="1:8" ht="15.75" x14ac:dyDescent="0.25">
      <c r="A636" s="104"/>
      <c r="B636" s="151" t="s">
        <v>487</v>
      </c>
      <c r="C636" s="81"/>
      <c r="D636" s="157">
        <v>45514</v>
      </c>
      <c r="E636" s="84"/>
      <c r="F636" s="147">
        <v>499140</v>
      </c>
      <c r="G636" s="125"/>
      <c r="H636" s="150"/>
    </row>
    <row r="637" spans="1:8" ht="15.75" x14ac:dyDescent="0.25">
      <c r="A637" s="104"/>
      <c r="B637" s="151" t="s">
        <v>489</v>
      </c>
      <c r="C637" s="81"/>
      <c r="D637" s="157">
        <v>45516</v>
      </c>
      <c r="E637" s="84"/>
      <c r="F637" s="147">
        <v>1550259</v>
      </c>
      <c r="G637" s="125"/>
      <c r="H637" s="150"/>
    </row>
    <row r="638" spans="1:8" ht="15.75" x14ac:dyDescent="0.25">
      <c r="A638" s="104"/>
      <c r="B638" s="151" t="s">
        <v>367</v>
      </c>
      <c r="C638" s="81"/>
      <c r="D638" s="157">
        <v>45517</v>
      </c>
      <c r="E638" s="84"/>
      <c r="F638" s="147">
        <v>309573</v>
      </c>
      <c r="G638" s="125"/>
      <c r="H638" s="150"/>
    </row>
    <row r="639" spans="1:8" ht="15.75" x14ac:dyDescent="0.25">
      <c r="A639" s="104"/>
      <c r="B639" s="151" t="s">
        <v>557</v>
      </c>
      <c r="C639" s="81"/>
      <c r="D639" s="157">
        <v>45517</v>
      </c>
      <c r="E639" s="84"/>
      <c r="F639" s="147">
        <v>40592</v>
      </c>
      <c r="G639" s="125"/>
      <c r="H639" s="150"/>
    </row>
    <row r="640" spans="1:8" ht="15.75" x14ac:dyDescent="0.25">
      <c r="A640" s="104"/>
      <c r="B640" s="151" t="s">
        <v>166</v>
      </c>
      <c r="C640" s="81"/>
      <c r="D640" s="157">
        <v>45518</v>
      </c>
      <c r="E640" s="84"/>
      <c r="F640" s="147">
        <v>96000</v>
      </c>
      <c r="G640" s="125"/>
      <c r="H640" s="150"/>
    </row>
    <row r="641" spans="1:8" ht="15.75" x14ac:dyDescent="0.25">
      <c r="A641" s="104"/>
      <c r="B641" s="151" t="s">
        <v>166</v>
      </c>
      <c r="C641" s="81"/>
      <c r="D641" s="157">
        <v>45518</v>
      </c>
      <c r="E641" s="84"/>
      <c r="F641" s="147">
        <v>96000</v>
      </c>
      <c r="G641" s="125"/>
      <c r="H641" s="150"/>
    </row>
    <row r="642" spans="1:8" ht="15.75" x14ac:dyDescent="0.25">
      <c r="A642" s="104"/>
      <c r="B642" s="151" t="s">
        <v>166</v>
      </c>
      <c r="C642" s="81"/>
      <c r="D642" s="157">
        <v>45519</v>
      </c>
      <c r="E642" s="84"/>
      <c r="F642" s="147">
        <v>96000</v>
      </c>
      <c r="G642" s="125"/>
      <c r="H642" s="150"/>
    </row>
    <row r="643" spans="1:8" ht="15.75" x14ac:dyDescent="0.25">
      <c r="A643" s="104"/>
      <c r="B643" s="151" t="s">
        <v>166</v>
      </c>
      <c r="C643" s="81"/>
      <c r="D643" s="157">
        <v>45519</v>
      </c>
      <c r="E643" s="84"/>
      <c r="F643" s="147">
        <v>96000</v>
      </c>
      <c r="G643" s="125"/>
      <c r="H643" s="150"/>
    </row>
    <row r="644" spans="1:8" ht="15.75" x14ac:dyDescent="0.25">
      <c r="A644" s="104"/>
      <c r="B644" s="151" t="s">
        <v>482</v>
      </c>
      <c r="C644" s="81"/>
      <c r="D644" s="157">
        <v>45520</v>
      </c>
      <c r="E644" s="84"/>
      <c r="F644" s="147">
        <v>34810</v>
      </c>
      <c r="G644" s="125"/>
      <c r="H644" s="150"/>
    </row>
    <row r="645" spans="1:8" ht="15.75" x14ac:dyDescent="0.25">
      <c r="A645" s="104"/>
      <c r="B645" s="151" t="s">
        <v>482</v>
      </c>
      <c r="C645" s="81"/>
      <c r="D645" s="157">
        <v>45521</v>
      </c>
      <c r="E645" s="84"/>
      <c r="F645" s="147">
        <v>27848</v>
      </c>
      <c r="G645" s="125"/>
      <c r="H645" s="150"/>
    </row>
    <row r="646" spans="1:8" ht="15.75" x14ac:dyDescent="0.25">
      <c r="A646" s="104"/>
      <c r="B646" s="151" t="s">
        <v>166</v>
      </c>
      <c r="C646" s="81"/>
      <c r="D646" s="157">
        <v>45521</v>
      </c>
      <c r="E646" s="84"/>
      <c r="F646" s="147">
        <v>88000</v>
      </c>
      <c r="G646" s="125"/>
      <c r="H646" s="150"/>
    </row>
    <row r="647" spans="1:8" ht="15.75" x14ac:dyDescent="0.25">
      <c r="A647" s="104"/>
      <c r="B647" s="151" t="s">
        <v>166</v>
      </c>
      <c r="C647" s="81"/>
      <c r="D647" s="157">
        <v>45521</v>
      </c>
      <c r="E647" s="84"/>
      <c r="F647" s="147">
        <v>188800</v>
      </c>
      <c r="G647" s="125"/>
      <c r="H647" s="150"/>
    </row>
    <row r="648" spans="1:8" ht="15.75" x14ac:dyDescent="0.25">
      <c r="A648" s="104"/>
      <c r="B648" s="151" t="s">
        <v>489</v>
      </c>
      <c r="C648" s="81"/>
      <c r="D648" s="157">
        <v>45522</v>
      </c>
      <c r="E648" s="84"/>
      <c r="F648" s="147">
        <v>1619812</v>
      </c>
      <c r="G648" s="125"/>
      <c r="H648" s="150"/>
    </row>
    <row r="649" spans="1:8" ht="15.75" x14ac:dyDescent="0.25">
      <c r="A649" s="104"/>
      <c r="B649" s="151" t="s">
        <v>166</v>
      </c>
      <c r="C649" s="81"/>
      <c r="D649" s="157">
        <v>45522</v>
      </c>
      <c r="E649" s="84"/>
      <c r="F649" s="147">
        <v>11859</v>
      </c>
      <c r="G649" s="125"/>
      <c r="H649" s="150"/>
    </row>
    <row r="650" spans="1:8" ht="15.75" x14ac:dyDescent="0.25">
      <c r="A650" s="104"/>
      <c r="B650" s="151" t="s">
        <v>166</v>
      </c>
      <c r="C650" s="81"/>
      <c r="D650" s="157">
        <v>45522</v>
      </c>
      <c r="E650" s="84"/>
      <c r="F650" s="147">
        <v>142182</v>
      </c>
      <c r="G650" s="125"/>
      <c r="H650" s="150"/>
    </row>
    <row r="651" spans="1:8" ht="15.75" x14ac:dyDescent="0.25">
      <c r="A651" s="104"/>
      <c r="B651" s="151" t="s">
        <v>139</v>
      </c>
      <c r="C651" s="81"/>
      <c r="D651" s="157">
        <v>45523</v>
      </c>
      <c r="E651" s="84"/>
      <c r="F651" s="147">
        <v>127252</v>
      </c>
      <c r="G651" s="125"/>
      <c r="H651" s="150"/>
    </row>
    <row r="652" spans="1:8" ht="15.75" x14ac:dyDescent="0.25">
      <c r="A652" s="104"/>
      <c r="B652" s="151" t="s">
        <v>139</v>
      </c>
      <c r="C652" s="81"/>
      <c r="D652" s="157">
        <v>45523</v>
      </c>
      <c r="E652" s="84"/>
      <c r="F652" s="147">
        <v>127252</v>
      </c>
      <c r="G652" s="125"/>
      <c r="H652" s="150"/>
    </row>
    <row r="653" spans="1:8" ht="15.75" x14ac:dyDescent="0.25">
      <c r="A653" s="104"/>
      <c r="B653" s="151" t="s">
        <v>555</v>
      </c>
      <c r="C653" s="81"/>
      <c r="D653" s="157">
        <v>45523</v>
      </c>
      <c r="E653" s="84"/>
      <c r="F653" s="147">
        <v>193520</v>
      </c>
      <c r="G653" s="125"/>
      <c r="H653" s="150"/>
    </row>
    <row r="654" spans="1:8" ht="15.75" x14ac:dyDescent="0.25">
      <c r="A654" s="104"/>
      <c r="B654" s="151" t="s">
        <v>184</v>
      </c>
      <c r="C654" s="81"/>
      <c r="D654" s="157">
        <v>45524</v>
      </c>
      <c r="E654" s="84"/>
      <c r="F654" s="147">
        <v>97600</v>
      </c>
      <c r="G654" s="125"/>
      <c r="H654" s="150"/>
    </row>
    <row r="655" spans="1:8" ht="15.75" x14ac:dyDescent="0.25">
      <c r="A655" s="104"/>
      <c r="B655" s="151" t="s">
        <v>184</v>
      </c>
      <c r="C655" s="81"/>
      <c r="D655" s="157">
        <v>45524</v>
      </c>
      <c r="E655" s="84"/>
      <c r="F655" s="147">
        <v>117120</v>
      </c>
      <c r="G655" s="125"/>
      <c r="H655" s="150"/>
    </row>
    <row r="656" spans="1:8" ht="15.75" x14ac:dyDescent="0.25">
      <c r="A656" s="104"/>
      <c r="B656" s="151" t="s">
        <v>184</v>
      </c>
      <c r="C656" s="81"/>
      <c r="D656" s="157">
        <v>45524</v>
      </c>
      <c r="E656" s="84"/>
      <c r="F656" s="147">
        <v>117120</v>
      </c>
      <c r="G656" s="125"/>
      <c r="H656" s="150"/>
    </row>
    <row r="657" spans="1:8" ht="15.75" x14ac:dyDescent="0.25">
      <c r="A657" s="104"/>
      <c r="B657" s="151" t="s">
        <v>184</v>
      </c>
      <c r="C657" s="81"/>
      <c r="D657" s="157">
        <v>45524</v>
      </c>
      <c r="E657" s="84"/>
      <c r="F657" s="147">
        <v>97600</v>
      </c>
      <c r="G657" s="125"/>
      <c r="H657" s="150"/>
    </row>
    <row r="658" spans="1:8" ht="15.75" x14ac:dyDescent="0.25">
      <c r="A658" s="104"/>
      <c r="B658" s="151" t="s">
        <v>487</v>
      </c>
      <c r="C658" s="81"/>
      <c r="D658" s="157">
        <v>45524</v>
      </c>
      <c r="E658" s="84"/>
      <c r="F658" s="147">
        <v>339840</v>
      </c>
      <c r="G658" s="125"/>
      <c r="H658" s="150"/>
    </row>
    <row r="659" spans="1:8" ht="15.75" x14ac:dyDescent="0.25">
      <c r="A659" s="104"/>
      <c r="B659" s="151" t="s">
        <v>166</v>
      </c>
      <c r="C659" s="81"/>
      <c r="D659" s="157">
        <v>45524</v>
      </c>
      <c r="E659" s="84"/>
      <c r="F659" s="147">
        <v>123932</v>
      </c>
      <c r="G659" s="125"/>
      <c r="H659" s="150"/>
    </row>
    <row r="660" spans="1:8" ht="15.75" x14ac:dyDescent="0.25">
      <c r="A660" s="104"/>
      <c r="B660" s="151" t="s">
        <v>166</v>
      </c>
      <c r="C660" s="81"/>
      <c r="D660" s="157">
        <v>45525</v>
      </c>
      <c r="E660" s="84"/>
      <c r="F660" s="147">
        <v>188800</v>
      </c>
      <c r="G660" s="125"/>
      <c r="H660" s="150"/>
    </row>
    <row r="661" spans="1:8" ht="15.75" x14ac:dyDescent="0.25">
      <c r="A661" s="104"/>
      <c r="B661" s="151" t="s">
        <v>166</v>
      </c>
      <c r="C661" s="81"/>
      <c r="D661" s="157">
        <v>45525</v>
      </c>
      <c r="E661" s="84"/>
      <c r="F661" s="147">
        <v>188800</v>
      </c>
      <c r="G661" s="125"/>
      <c r="H661" s="150"/>
    </row>
    <row r="662" spans="1:8" ht="15.75" x14ac:dyDescent="0.25">
      <c r="A662" s="104"/>
      <c r="B662" s="151" t="s">
        <v>139</v>
      </c>
      <c r="C662" s="81"/>
      <c r="D662" s="157">
        <v>45526</v>
      </c>
      <c r="E662" s="84"/>
      <c r="F662" s="147">
        <v>127125</v>
      </c>
      <c r="G662" s="125"/>
      <c r="H662" s="150"/>
    </row>
    <row r="663" spans="1:8" ht="15.75" x14ac:dyDescent="0.25">
      <c r="A663" s="104"/>
      <c r="B663" s="151" t="s">
        <v>558</v>
      </c>
      <c r="C663" s="81"/>
      <c r="D663" s="157">
        <v>45528</v>
      </c>
      <c r="E663" s="84"/>
      <c r="F663" s="147">
        <v>2393660</v>
      </c>
      <c r="G663" s="125"/>
      <c r="H663" s="150"/>
    </row>
    <row r="664" spans="1:8" ht="15.75" x14ac:dyDescent="0.25">
      <c r="A664" s="104"/>
      <c r="B664" s="151" t="s">
        <v>159</v>
      </c>
      <c r="C664" s="81"/>
      <c r="D664" s="157">
        <v>45528</v>
      </c>
      <c r="E664" s="84"/>
      <c r="F664" s="147">
        <v>24662</v>
      </c>
      <c r="G664" s="125"/>
      <c r="H664" s="150"/>
    </row>
    <row r="665" spans="1:8" ht="15.75" x14ac:dyDescent="0.25">
      <c r="A665" s="104"/>
      <c r="B665" s="151" t="s">
        <v>139</v>
      </c>
      <c r="C665" s="81"/>
      <c r="D665" s="157">
        <v>45528</v>
      </c>
      <c r="E665" s="84"/>
      <c r="F665" s="147">
        <v>127252</v>
      </c>
      <c r="G665" s="125"/>
      <c r="H665" s="150"/>
    </row>
    <row r="666" spans="1:8" ht="15.75" x14ac:dyDescent="0.25">
      <c r="A666" s="104"/>
      <c r="B666" s="151" t="s">
        <v>507</v>
      </c>
      <c r="C666" s="81"/>
      <c r="D666" s="157">
        <v>45529</v>
      </c>
      <c r="E666" s="84"/>
      <c r="F666" s="147">
        <v>2362923</v>
      </c>
      <c r="G666" s="125"/>
      <c r="H666" s="150"/>
    </row>
    <row r="667" spans="1:8" ht="15.75" x14ac:dyDescent="0.25">
      <c r="A667" s="104"/>
      <c r="B667" s="151" t="s">
        <v>139</v>
      </c>
      <c r="C667" s="81"/>
      <c r="D667" s="157">
        <v>45529</v>
      </c>
      <c r="E667" s="84"/>
      <c r="F667" s="147">
        <v>127125</v>
      </c>
      <c r="G667" s="125"/>
      <c r="H667" s="150"/>
    </row>
    <row r="668" spans="1:8" ht="15.75" x14ac:dyDescent="0.25">
      <c r="A668" s="104"/>
      <c r="B668" s="151" t="s">
        <v>139</v>
      </c>
      <c r="C668" s="81"/>
      <c r="D668" s="157">
        <v>45529</v>
      </c>
      <c r="E668" s="84"/>
      <c r="F668" s="147">
        <v>127125</v>
      </c>
      <c r="G668" s="125"/>
      <c r="H668" s="150"/>
    </row>
    <row r="669" spans="1:8" ht="15.75" x14ac:dyDescent="0.25">
      <c r="A669" s="104"/>
      <c r="B669" s="151" t="s">
        <v>159</v>
      </c>
      <c r="C669" s="81"/>
      <c r="D669" s="157">
        <v>45530</v>
      </c>
      <c r="E669" s="84"/>
      <c r="F669" s="147">
        <v>19565</v>
      </c>
      <c r="G669" s="125"/>
      <c r="H669" s="150"/>
    </row>
    <row r="670" spans="1:8" ht="15.75" x14ac:dyDescent="0.25">
      <c r="A670" s="104"/>
      <c r="B670" s="151" t="s">
        <v>559</v>
      </c>
      <c r="C670" s="81"/>
      <c r="D670" s="157">
        <v>45531</v>
      </c>
      <c r="E670" s="84"/>
      <c r="F670" s="147">
        <v>2262119</v>
      </c>
      <c r="G670" s="125"/>
      <c r="H670" s="150"/>
    </row>
    <row r="671" spans="1:8" ht="15.75" x14ac:dyDescent="0.25">
      <c r="A671" s="104"/>
      <c r="B671" s="151" t="s">
        <v>109</v>
      </c>
      <c r="C671" s="81"/>
      <c r="D671" s="157">
        <v>45531</v>
      </c>
      <c r="E671" s="84"/>
      <c r="F671" s="147">
        <v>22442</v>
      </c>
      <c r="G671" s="125"/>
      <c r="H671" s="150"/>
    </row>
    <row r="672" spans="1:8" ht="15.75" x14ac:dyDescent="0.25">
      <c r="A672" s="104"/>
      <c r="B672" s="151" t="s">
        <v>159</v>
      </c>
      <c r="C672" s="81"/>
      <c r="D672" s="157">
        <v>45536</v>
      </c>
      <c r="E672" s="84"/>
      <c r="F672" s="147">
        <v>23341</v>
      </c>
      <c r="G672" s="125"/>
      <c r="H672" s="150"/>
    </row>
    <row r="673" spans="1:8" ht="15.75" x14ac:dyDescent="0.25">
      <c r="A673" s="104"/>
      <c r="B673" s="151" t="s">
        <v>560</v>
      </c>
      <c r="C673" s="81"/>
      <c r="D673" s="157">
        <v>45536</v>
      </c>
      <c r="E673" s="84"/>
      <c r="F673" s="147">
        <v>1400000</v>
      </c>
      <c r="G673" s="125"/>
      <c r="H673" s="150"/>
    </row>
    <row r="674" spans="1:8" ht="15.75" x14ac:dyDescent="0.25">
      <c r="A674" s="104"/>
      <c r="B674" s="151" t="s">
        <v>493</v>
      </c>
      <c r="C674" s="81"/>
      <c r="D674" s="157">
        <v>45536</v>
      </c>
      <c r="E674" s="84"/>
      <c r="F674" s="147">
        <v>164192</v>
      </c>
      <c r="G674" s="125"/>
      <c r="H674" s="150"/>
    </row>
    <row r="675" spans="1:8" ht="15.75" x14ac:dyDescent="0.25">
      <c r="A675" s="104"/>
      <c r="B675" s="151" t="s">
        <v>166</v>
      </c>
      <c r="C675" s="81"/>
      <c r="D675" s="157">
        <v>45536</v>
      </c>
      <c r="E675" s="84"/>
      <c r="F675" s="147">
        <v>104307</v>
      </c>
      <c r="G675" s="125"/>
      <c r="H675" s="150"/>
    </row>
    <row r="676" spans="1:8" ht="15.75" x14ac:dyDescent="0.25">
      <c r="A676" s="104"/>
      <c r="B676" s="151" t="s">
        <v>166</v>
      </c>
      <c r="C676" s="81"/>
      <c r="D676" s="157">
        <v>45536</v>
      </c>
      <c r="E676" s="84"/>
      <c r="F676" s="147">
        <v>81293</v>
      </c>
      <c r="G676" s="125"/>
      <c r="H676" s="150"/>
    </row>
    <row r="677" spans="1:8" ht="15.75" x14ac:dyDescent="0.25">
      <c r="A677" s="104"/>
      <c r="B677" s="151" t="s">
        <v>166</v>
      </c>
      <c r="C677" s="81"/>
      <c r="D677" s="157">
        <v>45536</v>
      </c>
      <c r="E677" s="84"/>
      <c r="F677" s="147">
        <v>119441</v>
      </c>
      <c r="G677" s="125"/>
      <c r="H677" s="150"/>
    </row>
    <row r="678" spans="1:8" ht="15.75" x14ac:dyDescent="0.25">
      <c r="A678" s="104"/>
      <c r="B678" s="151" t="s">
        <v>166</v>
      </c>
      <c r="C678" s="81"/>
      <c r="D678" s="157">
        <v>45536</v>
      </c>
      <c r="E678" s="84"/>
      <c r="F678" s="147">
        <v>259840</v>
      </c>
      <c r="G678" s="125"/>
      <c r="H678" s="150"/>
    </row>
    <row r="679" spans="1:8" ht="15.75" x14ac:dyDescent="0.25">
      <c r="A679" s="104"/>
      <c r="B679" s="151" t="s">
        <v>166</v>
      </c>
      <c r="C679" s="81"/>
      <c r="D679" s="157">
        <v>45536</v>
      </c>
      <c r="E679" s="84"/>
      <c r="F679" s="147">
        <v>149100</v>
      </c>
      <c r="G679" s="125"/>
      <c r="H679" s="150"/>
    </row>
    <row r="680" spans="1:8" ht="15.75" x14ac:dyDescent="0.25">
      <c r="A680" s="104"/>
      <c r="B680" s="151" t="s">
        <v>166</v>
      </c>
      <c r="C680" s="81"/>
      <c r="D680" s="157">
        <v>45536</v>
      </c>
      <c r="E680" s="84"/>
      <c r="F680" s="147">
        <v>188800</v>
      </c>
      <c r="G680" s="125"/>
      <c r="H680" s="150"/>
    </row>
    <row r="681" spans="1:8" ht="15.75" x14ac:dyDescent="0.25">
      <c r="A681" s="104"/>
      <c r="B681" s="151" t="s">
        <v>482</v>
      </c>
      <c r="C681" s="81"/>
      <c r="D681" s="157">
        <v>45536</v>
      </c>
      <c r="E681" s="84"/>
      <c r="F681" s="147">
        <v>66055</v>
      </c>
      <c r="G681" s="125"/>
      <c r="H681" s="150"/>
    </row>
    <row r="682" spans="1:8" ht="15.75" x14ac:dyDescent="0.25">
      <c r="A682" s="104"/>
      <c r="B682" s="151" t="s">
        <v>127</v>
      </c>
      <c r="C682" s="81"/>
      <c r="D682" s="157">
        <v>45536</v>
      </c>
      <c r="E682" s="84"/>
      <c r="F682" s="147">
        <v>43230</v>
      </c>
      <c r="G682" s="125"/>
      <c r="H682" s="150"/>
    </row>
    <row r="683" spans="1:8" ht="15.75" x14ac:dyDescent="0.25">
      <c r="A683" s="104"/>
      <c r="B683" s="151" t="s">
        <v>127</v>
      </c>
      <c r="C683" s="81"/>
      <c r="D683" s="157">
        <v>45536</v>
      </c>
      <c r="E683" s="84"/>
      <c r="F683" s="147">
        <v>3716</v>
      </c>
      <c r="G683" s="125"/>
      <c r="H683" s="150"/>
    </row>
    <row r="684" spans="1:8" ht="15.75" x14ac:dyDescent="0.25">
      <c r="A684" s="104"/>
      <c r="B684" s="151" t="s">
        <v>313</v>
      </c>
      <c r="C684" s="81"/>
      <c r="D684" s="157">
        <v>45536</v>
      </c>
      <c r="E684" s="84"/>
      <c r="F684" s="147">
        <v>107247</v>
      </c>
      <c r="G684" s="125"/>
      <c r="H684" s="150"/>
    </row>
    <row r="685" spans="1:8" ht="15.75" x14ac:dyDescent="0.25">
      <c r="A685" s="104"/>
      <c r="B685" s="151" t="s">
        <v>313</v>
      </c>
      <c r="C685" s="81"/>
      <c r="D685" s="157">
        <v>45536</v>
      </c>
      <c r="E685" s="84"/>
      <c r="F685" s="147">
        <v>188318</v>
      </c>
      <c r="G685" s="125"/>
      <c r="H685" s="150"/>
    </row>
    <row r="686" spans="1:8" ht="15.75" x14ac:dyDescent="0.25">
      <c r="A686" s="104"/>
      <c r="B686" s="151" t="s">
        <v>166</v>
      </c>
      <c r="C686" s="81"/>
      <c r="D686" s="157">
        <v>45536</v>
      </c>
      <c r="E686" s="84"/>
      <c r="F686" s="147">
        <v>11859</v>
      </c>
      <c r="G686" s="125"/>
      <c r="H686" s="150"/>
    </row>
    <row r="687" spans="1:8" ht="15.75" x14ac:dyDescent="0.25">
      <c r="A687" s="104"/>
      <c r="B687" s="151" t="s">
        <v>166</v>
      </c>
      <c r="C687" s="81"/>
      <c r="D687" s="157">
        <v>45536</v>
      </c>
      <c r="E687" s="84"/>
      <c r="F687" s="147">
        <v>407808</v>
      </c>
      <c r="G687" s="125"/>
      <c r="H687" s="150"/>
    </row>
    <row r="688" spans="1:8" ht="15.75" x14ac:dyDescent="0.25">
      <c r="A688" s="104"/>
      <c r="B688" s="151" t="s">
        <v>481</v>
      </c>
      <c r="C688" s="81"/>
      <c r="D688" s="157">
        <v>45536</v>
      </c>
      <c r="E688" s="84"/>
      <c r="F688" s="147">
        <v>14172</v>
      </c>
      <c r="G688" s="125"/>
      <c r="H688" s="150"/>
    </row>
    <row r="689" spans="1:8" ht="15.75" x14ac:dyDescent="0.25">
      <c r="A689" s="104"/>
      <c r="B689" s="151" t="s">
        <v>159</v>
      </c>
      <c r="C689" s="81"/>
      <c r="D689" s="157">
        <v>45536</v>
      </c>
      <c r="E689" s="84"/>
      <c r="F689" s="147">
        <v>2478</v>
      </c>
      <c r="G689" s="125"/>
      <c r="H689" s="150"/>
    </row>
    <row r="690" spans="1:8" ht="15.75" x14ac:dyDescent="0.25">
      <c r="A690" s="104"/>
      <c r="B690" s="151" t="s">
        <v>554</v>
      </c>
      <c r="C690" s="81"/>
      <c r="D690" s="157">
        <v>45536</v>
      </c>
      <c r="E690" s="84"/>
      <c r="F690" s="147">
        <v>80641</v>
      </c>
      <c r="G690" s="125"/>
      <c r="H690" s="150"/>
    </row>
    <row r="691" spans="1:8" ht="15.75" x14ac:dyDescent="0.25">
      <c r="A691" s="104"/>
      <c r="B691" s="151" t="s">
        <v>561</v>
      </c>
      <c r="C691" s="81"/>
      <c r="D691" s="157">
        <v>45536</v>
      </c>
      <c r="E691" s="84"/>
      <c r="F691" s="147">
        <v>8925</v>
      </c>
      <c r="G691" s="125"/>
      <c r="H691" s="150"/>
    </row>
    <row r="692" spans="1:8" ht="15.75" x14ac:dyDescent="0.25">
      <c r="A692" s="104"/>
      <c r="B692" s="151" t="s">
        <v>184</v>
      </c>
      <c r="C692" s="81"/>
      <c r="D692" s="157">
        <v>45536</v>
      </c>
      <c r="E692" s="84"/>
      <c r="F692" s="147">
        <v>74240</v>
      </c>
      <c r="G692" s="125"/>
      <c r="H692" s="150"/>
    </row>
    <row r="693" spans="1:8" ht="15.75" x14ac:dyDescent="0.25">
      <c r="A693" s="104"/>
      <c r="B693" s="151" t="s">
        <v>184</v>
      </c>
      <c r="C693" s="81"/>
      <c r="D693" s="157">
        <v>45536</v>
      </c>
      <c r="E693" s="84"/>
      <c r="F693" s="147">
        <v>92800</v>
      </c>
      <c r="G693" s="125"/>
      <c r="H693" s="150"/>
    </row>
    <row r="694" spans="1:8" ht="15.75" x14ac:dyDescent="0.25">
      <c r="A694" s="104"/>
      <c r="B694" s="151" t="s">
        <v>181</v>
      </c>
      <c r="C694" s="81"/>
      <c r="D694" s="157">
        <v>45536</v>
      </c>
      <c r="E694" s="84"/>
      <c r="F694" s="147">
        <v>468767</v>
      </c>
      <c r="G694" s="125"/>
      <c r="H694" s="150"/>
    </row>
    <row r="695" spans="1:8" ht="15.75" x14ac:dyDescent="0.25">
      <c r="A695" s="104"/>
      <c r="B695" s="151" t="s">
        <v>487</v>
      </c>
      <c r="C695" s="81"/>
      <c r="D695" s="157">
        <v>45536</v>
      </c>
      <c r="E695" s="84"/>
      <c r="F695" s="147">
        <v>141600</v>
      </c>
      <c r="G695" s="125"/>
      <c r="H695" s="150"/>
    </row>
    <row r="696" spans="1:8" ht="15.75" x14ac:dyDescent="0.25">
      <c r="A696" s="104"/>
      <c r="B696" s="151" t="s">
        <v>277</v>
      </c>
      <c r="C696" s="81"/>
      <c r="D696" s="157">
        <v>45536</v>
      </c>
      <c r="E696" s="84"/>
      <c r="F696" s="147">
        <v>5985</v>
      </c>
      <c r="G696" s="125"/>
      <c r="H696" s="150"/>
    </row>
    <row r="697" spans="1:8" ht="15.75" x14ac:dyDescent="0.25">
      <c r="A697" s="104"/>
      <c r="B697" s="151" t="s">
        <v>556</v>
      </c>
      <c r="C697" s="81"/>
      <c r="D697" s="157">
        <v>45536</v>
      </c>
      <c r="E697" s="84"/>
      <c r="F697" s="147">
        <v>31960</v>
      </c>
      <c r="G697" s="125"/>
      <c r="H697" s="150"/>
    </row>
    <row r="698" spans="1:8" ht="15.75" x14ac:dyDescent="0.25">
      <c r="A698" s="104"/>
      <c r="B698" s="151" t="s">
        <v>161</v>
      </c>
      <c r="C698" s="81"/>
      <c r="D698" s="157">
        <v>45536</v>
      </c>
      <c r="E698" s="84"/>
      <c r="F698" s="147">
        <v>123061</v>
      </c>
      <c r="G698" s="125"/>
      <c r="H698" s="150"/>
    </row>
    <row r="699" spans="1:8" ht="15.75" x14ac:dyDescent="0.25">
      <c r="A699" s="104"/>
      <c r="B699" s="151" t="s">
        <v>161</v>
      </c>
      <c r="C699" s="81"/>
      <c r="D699" s="157">
        <v>45536</v>
      </c>
      <c r="E699" s="84"/>
      <c r="F699" s="147">
        <v>169662</v>
      </c>
      <c r="G699" s="125"/>
      <c r="H699" s="150"/>
    </row>
    <row r="700" spans="1:8" ht="15.75" x14ac:dyDescent="0.25">
      <c r="A700" s="104"/>
      <c r="B700" s="151" t="s">
        <v>562</v>
      </c>
      <c r="C700" s="81"/>
      <c r="D700" s="157">
        <v>45536</v>
      </c>
      <c r="E700" s="84"/>
      <c r="F700" s="147">
        <v>22952</v>
      </c>
      <c r="G700" s="125"/>
      <c r="H700" s="150"/>
    </row>
    <row r="701" spans="1:8" ht="15.75" x14ac:dyDescent="0.25">
      <c r="A701" s="104"/>
      <c r="B701" s="151" t="s">
        <v>345</v>
      </c>
      <c r="C701" s="81"/>
      <c r="D701" s="157">
        <v>45536</v>
      </c>
      <c r="E701" s="84"/>
      <c r="F701" s="147">
        <v>521930</v>
      </c>
      <c r="G701" s="125"/>
      <c r="H701" s="150"/>
    </row>
    <row r="702" spans="1:8" ht="15.75" x14ac:dyDescent="0.25">
      <c r="A702" s="104"/>
      <c r="B702" s="151" t="s">
        <v>181</v>
      </c>
      <c r="C702" s="81"/>
      <c r="D702" s="157">
        <v>45536</v>
      </c>
      <c r="E702" s="84"/>
      <c r="F702" s="147">
        <v>411850</v>
      </c>
      <c r="G702" s="125"/>
      <c r="H702" s="150"/>
    </row>
    <row r="703" spans="1:8" ht="15.75" x14ac:dyDescent="0.25">
      <c r="A703" s="104"/>
      <c r="B703" s="151" t="s">
        <v>166</v>
      </c>
      <c r="C703" s="81"/>
      <c r="D703" s="157">
        <v>45536</v>
      </c>
      <c r="E703" s="84"/>
      <c r="F703" s="147">
        <v>9883</v>
      </c>
      <c r="G703" s="125"/>
      <c r="H703" s="150"/>
    </row>
    <row r="704" spans="1:8" ht="15.75" x14ac:dyDescent="0.25">
      <c r="A704" s="104"/>
      <c r="B704" s="151" t="s">
        <v>345</v>
      </c>
      <c r="C704" s="81"/>
      <c r="D704" s="157">
        <v>45536</v>
      </c>
      <c r="E704" s="84"/>
      <c r="F704" s="147">
        <v>271436</v>
      </c>
      <c r="G704" s="125"/>
      <c r="H704" s="150"/>
    </row>
    <row r="705" spans="1:8" ht="15.75" x14ac:dyDescent="0.25">
      <c r="A705" s="104"/>
      <c r="B705" s="151" t="s">
        <v>489</v>
      </c>
      <c r="C705" s="81"/>
      <c r="D705" s="157">
        <v>45537</v>
      </c>
      <c r="E705" s="84"/>
      <c r="F705" s="147">
        <v>1643800</v>
      </c>
      <c r="G705" s="125"/>
      <c r="H705" s="150"/>
    </row>
    <row r="706" spans="1:8" ht="15.75" x14ac:dyDescent="0.25">
      <c r="A706" s="104"/>
      <c r="B706" s="151" t="s">
        <v>482</v>
      </c>
      <c r="C706" s="81"/>
      <c r="D706" s="157">
        <v>45537</v>
      </c>
      <c r="E706" s="84"/>
      <c r="F706" s="147">
        <v>336300</v>
      </c>
      <c r="G706" s="125"/>
      <c r="H706" s="150"/>
    </row>
    <row r="707" spans="1:8" ht="15.75" x14ac:dyDescent="0.25">
      <c r="A707" s="104"/>
      <c r="B707" s="151" t="s">
        <v>399</v>
      </c>
      <c r="C707" s="81"/>
      <c r="D707" s="157">
        <v>45538</v>
      </c>
      <c r="E707" s="84"/>
      <c r="F707" s="147">
        <v>84960</v>
      </c>
      <c r="G707" s="125"/>
      <c r="H707" s="150"/>
    </row>
    <row r="708" spans="1:8" ht="15.75" x14ac:dyDescent="0.25">
      <c r="A708" s="104"/>
      <c r="B708" s="151" t="s">
        <v>139</v>
      </c>
      <c r="C708" s="81"/>
      <c r="D708" s="157">
        <v>45538</v>
      </c>
      <c r="E708" s="84"/>
      <c r="F708" s="147">
        <v>127252</v>
      </c>
      <c r="G708" s="125"/>
      <c r="H708" s="150"/>
    </row>
    <row r="709" spans="1:8" ht="15.75" x14ac:dyDescent="0.25">
      <c r="A709" s="104"/>
      <c r="B709" s="151" t="s">
        <v>367</v>
      </c>
      <c r="C709" s="81"/>
      <c r="D709" s="157">
        <v>45538</v>
      </c>
      <c r="E709" s="84"/>
      <c r="F709" s="147">
        <v>89184</v>
      </c>
      <c r="G709" s="125"/>
      <c r="H709" s="150"/>
    </row>
    <row r="710" spans="1:8" ht="15.75" x14ac:dyDescent="0.25">
      <c r="A710" s="104"/>
      <c r="B710" s="151" t="s">
        <v>184</v>
      </c>
      <c r="C710" s="81"/>
      <c r="D710" s="157">
        <v>45538</v>
      </c>
      <c r="E710" s="84"/>
      <c r="F710" s="147">
        <v>195200</v>
      </c>
      <c r="G710" s="125"/>
      <c r="H710" s="150"/>
    </row>
    <row r="711" spans="1:8" ht="15.75" x14ac:dyDescent="0.25">
      <c r="A711" s="104"/>
      <c r="B711" s="151" t="s">
        <v>166</v>
      </c>
      <c r="C711" s="81"/>
      <c r="D711" s="157">
        <v>45538</v>
      </c>
      <c r="E711" s="84"/>
      <c r="F711" s="147">
        <v>255360</v>
      </c>
      <c r="G711" s="125"/>
      <c r="H711" s="150"/>
    </row>
    <row r="712" spans="1:8" ht="15.75" x14ac:dyDescent="0.25">
      <c r="A712" s="104"/>
      <c r="B712" s="151" t="s">
        <v>399</v>
      </c>
      <c r="C712" s="81"/>
      <c r="D712" s="157">
        <v>45539</v>
      </c>
      <c r="E712" s="84"/>
      <c r="F712" s="147">
        <v>56640</v>
      </c>
      <c r="G712" s="125"/>
      <c r="H712" s="150"/>
    </row>
    <row r="713" spans="1:8" ht="15.75" x14ac:dyDescent="0.25">
      <c r="A713" s="104"/>
      <c r="B713" s="151" t="s">
        <v>139</v>
      </c>
      <c r="C713" s="81"/>
      <c r="D713" s="157">
        <v>45539</v>
      </c>
      <c r="E713" s="84"/>
      <c r="F713" s="147">
        <v>127252</v>
      </c>
      <c r="G713" s="125"/>
      <c r="H713" s="150"/>
    </row>
    <row r="714" spans="1:8" ht="15.75" x14ac:dyDescent="0.25">
      <c r="A714" s="104"/>
      <c r="B714" s="151" t="s">
        <v>159</v>
      </c>
      <c r="C714" s="81"/>
      <c r="D714" s="157">
        <v>45539</v>
      </c>
      <c r="E714" s="84"/>
      <c r="F714" s="147">
        <v>24220</v>
      </c>
      <c r="G714" s="125"/>
      <c r="H714" s="150"/>
    </row>
    <row r="715" spans="1:8" ht="15.75" x14ac:dyDescent="0.25">
      <c r="A715" s="104"/>
      <c r="B715" s="151" t="s">
        <v>159</v>
      </c>
      <c r="C715" s="81"/>
      <c r="D715" s="157">
        <v>45540</v>
      </c>
      <c r="E715" s="84"/>
      <c r="F715" s="147">
        <v>23895</v>
      </c>
      <c r="G715" s="125"/>
      <c r="H715" s="150"/>
    </row>
    <row r="716" spans="1:8" ht="15.75" x14ac:dyDescent="0.25">
      <c r="A716" s="104"/>
      <c r="B716" s="151" t="s">
        <v>399</v>
      </c>
      <c r="C716" s="81"/>
      <c r="D716" s="157">
        <v>45540</v>
      </c>
      <c r="E716" s="84"/>
      <c r="F716" s="147">
        <v>75520</v>
      </c>
      <c r="G716" s="125"/>
      <c r="H716" s="150"/>
    </row>
    <row r="717" spans="1:8" ht="15.75" x14ac:dyDescent="0.25">
      <c r="A717" s="104"/>
      <c r="B717" s="151" t="s">
        <v>166</v>
      </c>
      <c r="C717" s="81"/>
      <c r="D717" s="157">
        <v>45540</v>
      </c>
      <c r="E717" s="84"/>
      <c r="F717" s="147">
        <v>11859</v>
      </c>
      <c r="G717" s="125"/>
      <c r="H717" s="150"/>
    </row>
    <row r="718" spans="1:8" ht="15.75" x14ac:dyDescent="0.25">
      <c r="A718" s="104"/>
      <c r="B718" s="151" t="s">
        <v>166</v>
      </c>
      <c r="C718" s="81"/>
      <c r="D718" s="157">
        <v>45540</v>
      </c>
      <c r="E718" s="84"/>
      <c r="F718" s="147">
        <v>113292</v>
      </c>
      <c r="G718" s="125"/>
      <c r="H718" s="150"/>
    </row>
    <row r="719" spans="1:8" ht="15.75" x14ac:dyDescent="0.25">
      <c r="A719" s="104"/>
      <c r="B719" s="151" t="s">
        <v>166</v>
      </c>
      <c r="C719" s="81"/>
      <c r="D719" s="157">
        <v>45540</v>
      </c>
      <c r="E719" s="84"/>
      <c r="F719" s="147">
        <v>135741</v>
      </c>
      <c r="G719" s="125"/>
      <c r="H719" s="150"/>
    </row>
    <row r="720" spans="1:8" ht="15.75" x14ac:dyDescent="0.25">
      <c r="A720" s="104"/>
      <c r="B720" s="151" t="s">
        <v>481</v>
      </c>
      <c r="C720" s="81"/>
      <c r="D720" s="157">
        <v>45541</v>
      </c>
      <c r="E720" s="84"/>
      <c r="F720" s="147">
        <v>4425</v>
      </c>
      <c r="G720" s="125"/>
      <c r="H720" s="150"/>
    </row>
    <row r="721" spans="1:8" ht="15.75" x14ac:dyDescent="0.25">
      <c r="A721" s="104"/>
      <c r="B721" s="151" t="s">
        <v>166</v>
      </c>
      <c r="C721" s="81"/>
      <c r="D721" s="157">
        <v>45541</v>
      </c>
      <c r="E721" s="84"/>
      <c r="F721" s="147">
        <v>182400</v>
      </c>
      <c r="G721" s="125"/>
      <c r="H721" s="150"/>
    </row>
    <row r="722" spans="1:8" ht="15.75" x14ac:dyDescent="0.25">
      <c r="A722" s="104"/>
      <c r="B722" s="151" t="s">
        <v>139</v>
      </c>
      <c r="C722" s="81"/>
      <c r="D722" s="157">
        <v>45544</v>
      </c>
      <c r="E722" s="84"/>
      <c r="F722" s="147">
        <v>127252</v>
      </c>
      <c r="G722" s="125"/>
      <c r="H722" s="150"/>
    </row>
    <row r="723" spans="1:8" ht="15.75" x14ac:dyDescent="0.25">
      <c r="A723" s="104"/>
      <c r="B723" s="151" t="s">
        <v>139</v>
      </c>
      <c r="C723" s="81"/>
      <c r="D723" s="157">
        <v>45544</v>
      </c>
      <c r="E723" s="84"/>
      <c r="F723" s="147">
        <v>127252</v>
      </c>
      <c r="G723" s="125"/>
      <c r="H723" s="150"/>
    </row>
    <row r="724" spans="1:8" ht="15.75" x14ac:dyDescent="0.25">
      <c r="A724" s="104"/>
      <c r="B724" s="151" t="s">
        <v>481</v>
      </c>
      <c r="C724" s="81"/>
      <c r="D724" s="157">
        <v>45544</v>
      </c>
      <c r="E724" s="84"/>
      <c r="F724" s="147">
        <v>16576</v>
      </c>
      <c r="G724" s="125"/>
      <c r="H724" s="150"/>
    </row>
    <row r="725" spans="1:8" ht="15.75" x14ac:dyDescent="0.25">
      <c r="A725" s="104"/>
      <c r="B725" s="151" t="s">
        <v>166</v>
      </c>
      <c r="C725" s="81"/>
      <c r="D725" s="157">
        <v>45544</v>
      </c>
      <c r="E725" s="84"/>
      <c r="F725" s="147">
        <v>255360</v>
      </c>
      <c r="G725" s="125"/>
      <c r="H725" s="150"/>
    </row>
    <row r="726" spans="1:8" ht="15.75" x14ac:dyDescent="0.25">
      <c r="A726" s="104"/>
      <c r="B726" s="151" t="s">
        <v>562</v>
      </c>
      <c r="C726" s="81"/>
      <c r="D726" s="157">
        <v>45544</v>
      </c>
      <c r="E726" s="84"/>
      <c r="F726" s="147">
        <v>119303</v>
      </c>
      <c r="G726" s="125"/>
      <c r="H726" s="150"/>
    </row>
    <row r="727" spans="1:8" ht="15.75" x14ac:dyDescent="0.25">
      <c r="A727" s="104"/>
      <c r="B727" s="151" t="s">
        <v>159</v>
      </c>
      <c r="C727" s="81"/>
      <c r="D727" s="157">
        <v>45544</v>
      </c>
      <c r="E727" s="84"/>
      <c r="F727" s="147">
        <v>23119</v>
      </c>
      <c r="G727" s="125"/>
      <c r="H727" s="150"/>
    </row>
    <row r="728" spans="1:8" ht="15.75" x14ac:dyDescent="0.25">
      <c r="A728" s="104"/>
      <c r="B728" s="151" t="s">
        <v>487</v>
      </c>
      <c r="C728" s="81"/>
      <c r="D728" s="157">
        <v>45545</v>
      </c>
      <c r="E728" s="84"/>
      <c r="F728" s="147">
        <v>137647</v>
      </c>
      <c r="G728" s="125"/>
      <c r="H728" s="150"/>
    </row>
    <row r="729" spans="1:8" ht="15.75" x14ac:dyDescent="0.25">
      <c r="A729" s="104"/>
      <c r="B729" s="151" t="s">
        <v>139</v>
      </c>
      <c r="C729" s="81"/>
      <c r="D729" s="157">
        <v>45546</v>
      </c>
      <c r="E729" s="84"/>
      <c r="F729" s="147">
        <v>127252</v>
      </c>
      <c r="G729" s="125"/>
      <c r="H729" s="150"/>
    </row>
    <row r="730" spans="1:8" ht="15.75" x14ac:dyDescent="0.25">
      <c r="A730" s="104"/>
      <c r="B730" s="151" t="s">
        <v>139</v>
      </c>
      <c r="C730" s="81"/>
      <c r="D730" s="157">
        <v>45546</v>
      </c>
      <c r="E730" s="84"/>
      <c r="F730" s="147">
        <v>127125</v>
      </c>
      <c r="G730" s="125"/>
      <c r="H730" s="150"/>
    </row>
    <row r="731" spans="1:8" ht="15.75" x14ac:dyDescent="0.25">
      <c r="A731" s="104"/>
      <c r="B731" s="151" t="s">
        <v>184</v>
      </c>
      <c r="C731" s="81"/>
      <c r="D731" s="157">
        <v>45546</v>
      </c>
      <c r="E731" s="84"/>
      <c r="F731" s="147">
        <v>92800</v>
      </c>
      <c r="G731" s="125"/>
      <c r="H731" s="150"/>
    </row>
    <row r="732" spans="1:8" ht="15.75" x14ac:dyDescent="0.25">
      <c r="A732" s="104"/>
      <c r="B732" s="151" t="s">
        <v>166</v>
      </c>
      <c r="C732" s="81"/>
      <c r="D732" s="157">
        <v>45548</v>
      </c>
      <c r="E732" s="84"/>
      <c r="F732" s="147">
        <v>237888</v>
      </c>
      <c r="G732" s="125"/>
      <c r="H732" s="150"/>
    </row>
    <row r="733" spans="1:8" ht="15.75" x14ac:dyDescent="0.25">
      <c r="A733" s="104"/>
      <c r="B733" s="151" t="s">
        <v>166</v>
      </c>
      <c r="C733" s="81"/>
      <c r="D733" s="157">
        <v>45548</v>
      </c>
      <c r="E733" s="84"/>
      <c r="F733" s="147">
        <v>255360</v>
      </c>
      <c r="G733" s="125"/>
      <c r="H733" s="150"/>
    </row>
    <row r="734" spans="1:8" ht="15.75" x14ac:dyDescent="0.25">
      <c r="A734" s="104"/>
      <c r="B734" s="151" t="s">
        <v>127</v>
      </c>
      <c r="C734" s="81"/>
      <c r="D734" s="157">
        <v>45549</v>
      </c>
      <c r="E734" s="84"/>
      <c r="F734" s="147">
        <v>11812</v>
      </c>
      <c r="G734" s="125"/>
      <c r="H734" s="150"/>
    </row>
    <row r="735" spans="1:8" ht="15.75" x14ac:dyDescent="0.25">
      <c r="A735" s="104"/>
      <c r="B735" s="151" t="s">
        <v>127</v>
      </c>
      <c r="C735" s="81"/>
      <c r="D735" s="157">
        <v>45549</v>
      </c>
      <c r="E735" s="84"/>
      <c r="F735" s="147">
        <v>10266</v>
      </c>
      <c r="G735" s="125"/>
      <c r="H735" s="150"/>
    </row>
    <row r="736" spans="1:8" ht="15.75" x14ac:dyDescent="0.25">
      <c r="A736" s="104"/>
      <c r="B736" s="151" t="s">
        <v>562</v>
      </c>
      <c r="C736" s="81"/>
      <c r="D736" s="157">
        <v>45549</v>
      </c>
      <c r="E736" s="84"/>
      <c r="F736" s="147">
        <v>82153</v>
      </c>
      <c r="G736" s="125"/>
      <c r="H736" s="150"/>
    </row>
    <row r="737" spans="1:8" ht="15.75" x14ac:dyDescent="0.25">
      <c r="A737" s="104"/>
      <c r="B737" s="151" t="s">
        <v>555</v>
      </c>
      <c r="C737" s="81"/>
      <c r="D737" s="157">
        <v>45549</v>
      </c>
      <c r="E737" s="84"/>
      <c r="F737" s="147">
        <v>69101</v>
      </c>
      <c r="G737" s="125"/>
      <c r="H737" s="150"/>
    </row>
    <row r="738" spans="1:8" ht="15.75" x14ac:dyDescent="0.25">
      <c r="A738" s="104"/>
      <c r="B738" s="151" t="s">
        <v>184</v>
      </c>
      <c r="C738" s="81"/>
      <c r="D738" s="157">
        <v>45550</v>
      </c>
      <c r="E738" s="84"/>
      <c r="F738" s="147">
        <v>94400</v>
      </c>
      <c r="G738" s="125"/>
      <c r="H738" s="150"/>
    </row>
    <row r="739" spans="1:8" ht="15.75" x14ac:dyDescent="0.25">
      <c r="A739" s="104"/>
      <c r="B739" s="151" t="s">
        <v>166</v>
      </c>
      <c r="C739" s="81"/>
      <c r="D739" s="157">
        <v>45550</v>
      </c>
      <c r="E739" s="84"/>
      <c r="F739" s="147">
        <v>148988</v>
      </c>
      <c r="G739" s="125"/>
      <c r="H739" s="150"/>
    </row>
    <row r="740" spans="1:8" ht="15.75" x14ac:dyDescent="0.25">
      <c r="A740" s="104"/>
      <c r="B740" s="151" t="s">
        <v>556</v>
      </c>
      <c r="C740" s="81"/>
      <c r="D740" s="157">
        <v>45550</v>
      </c>
      <c r="E740" s="84"/>
      <c r="F740" s="147">
        <v>117186</v>
      </c>
      <c r="G740" s="125"/>
      <c r="H740" s="150"/>
    </row>
    <row r="741" spans="1:8" ht="15.75" x14ac:dyDescent="0.25">
      <c r="A741" s="104"/>
      <c r="B741" s="151" t="s">
        <v>181</v>
      </c>
      <c r="C741" s="81"/>
      <c r="D741" s="157">
        <v>45550</v>
      </c>
      <c r="E741" s="84"/>
      <c r="F741" s="147">
        <v>311108</v>
      </c>
      <c r="G741" s="125"/>
      <c r="H741" s="150"/>
    </row>
    <row r="742" spans="1:8" ht="15.75" x14ac:dyDescent="0.25">
      <c r="A742" s="104"/>
      <c r="B742" s="151" t="s">
        <v>166</v>
      </c>
      <c r="C742" s="81"/>
      <c r="D742" s="157">
        <v>45551</v>
      </c>
      <c r="E742" s="84"/>
      <c r="F742" s="147">
        <v>182400</v>
      </c>
      <c r="G742" s="125"/>
      <c r="H742" s="150"/>
    </row>
    <row r="743" spans="1:8" ht="15.75" x14ac:dyDescent="0.25">
      <c r="A743" s="104"/>
      <c r="B743" s="151" t="s">
        <v>166</v>
      </c>
      <c r="C743" s="81"/>
      <c r="D743" s="157">
        <v>45551</v>
      </c>
      <c r="E743" s="84"/>
      <c r="F743" s="147">
        <v>15812</v>
      </c>
      <c r="G743" s="125"/>
      <c r="H743" s="150"/>
    </row>
    <row r="744" spans="1:8" ht="15.75" x14ac:dyDescent="0.25">
      <c r="A744" s="104"/>
      <c r="B744" s="151" t="s">
        <v>166</v>
      </c>
      <c r="C744" s="81"/>
      <c r="D744" s="157">
        <v>45551</v>
      </c>
      <c r="E744" s="84"/>
      <c r="F744" s="147">
        <v>182400</v>
      </c>
      <c r="G744" s="125"/>
      <c r="H744" s="150"/>
    </row>
    <row r="745" spans="1:8" ht="15.75" x14ac:dyDescent="0.25">
      <c r="A745" s="104"/>
      <c r="B745" s="151" t="s">
        <v>184</v>
      </c>
      <c r="C745" s="81"/>
      <c r="D745" s="157">
        <v>45551</v>
      </c>
      <c r="E745" s="84"/>
      <c r="F745" s="147">
        <v>97600</v>
      </c>
      <c r="G745" s="125"/>
      <c r="H745" s="150"/>
    </row>
    <row r="746" spans="1:8" ht="15.75" x14ac:dyDescent="0.25">
      <c r="A746" s="104"/>
      <c r="B746" s="151" t="s">
        <v>184</v>
      </c>
      <c r="C746" s="81"/>
      <c r="D746" s="157">
        <v>45551</v>
      </c>
      <c r="E746" s="84"/>
      <c r="F746" s="147">
        <v>97600</v>
      </c>
      <c r="G746" s="125"/>
      <c r="H746" s="150"/>
    </row>
    <row r="747" spans="1:8" ht="15.75" x14ac:dyDescent="0.25">
      <c r="A747" s="104"/>
      <c r="B747" s="151" t="s">
        <v>367</v>
      </c>
      <c r="C747" s="81"/>
      <c r="D747" s="157">
        <v>45551</v>
      </c>
      <c r="E747" s="84"/>
      <c r="F747" s="147">
        <v>145553</v>
      </c>
      <c r="G747" s="125"/>
      <c r="H747" s="150"/>
    </row>
    <row r="748" spans="1:8" ht="15.75" x14ac:dyDescent="0.25">
      <c r="A748" s="104"/>
      <c r="B748" s="151" t="s">
        <v>159</v>
      </c>
      <c r="C748" s="81"/>
      <c r="D748" s="157">
        <v>45551</v>
      </c>
      <c r="E748" s="84"/>
      <c r="F748" s="147">
        <v>4301</v>
      </c>
      <c r="G748" s="125"/>
      <c r="H748" s="150"/>
    </row>
    <row r="749" spans="1:8" ht="15.75" x14ac:dyDescent="0.25">
      <c r="A749" s="104"/>
      <c r="B749" s="151" t="s">
        <v>139</v>
      </c>
      <c r="C749" s="81"/>
      <c r="D749" s="157">
        <v>45552</v>
      </c>
      <c r="E749" s="84"/>
      <c r="F749" s="147">
        <v>127252</v>
      </c>
      <c r="G749" s="125"/>
      <c r="H749" s="150"/>
    </row>
    <row r="750" spans="1:8" ht="15.75" x14ac:dyDescent="0.25">
      <c r="A750" s="104"/>
      <c r="B750" s="151" t="s">
        <v>139</v>
      </c>
      <c r="C750" s="81"/>
      <c r="D750" s="157">
        <v>45552</v>
      </c>
      <c r="E750" s="84"/>
      <c r="F750" s="147">
        <v>127252</v>
      </c>
      <c r="G750" s="125"/>
      <c r="H750" s="150"/>
    </row>
    <row r="751" spans="1:8" ht="15.75" x14ac:dyDescent="0.25">
      <c r="A751" s="104"/>
      <c r="B751" s="151" t="s">
        <v>562</v>
      </c>
      <c r="C751" s="81"/>
      <c r="D751" s="157">
        <v>45553</v>
      </c>
      <c r="E751" s="84"/>
      <c r="F751" s="147">
        <v>83042</v>
      </c>
      <c r="G751" s="125"/>
      <c r="H751" s="150"/>
    </row>
    <row r="752" spans="1:8" ht="15.75" x14ac:dyDescent="0.25">
      <c r="A752" s="104"/>
      <c r="B752" s="151" t="s">
        <v>127</v>
      </c>
      <c r="C752" s="81"/>
      <c r="D752" s="157">
        <v>45554</v>
      </c>
      <c r="E752" s="84"/>
      <c r="F752" s="147">
        <v>16508</v>
      </c>
      <c r="G752" s="125"/>
      <c r="H752" s="150"/>
    </row>
    <row r="753" spans="1:8" ht="15.75" x14ac:dyDescent="0.25">
      <c r="A753" s="104"/>
      <c r="B753" s="151" t="s">
        <v>562</v>
      </c>
      <c r="C753" s="81"/>
      <c r="D753" s="157">
        <v>45555</v>
      </c>
      <c r="E753" s="84"/>
      <c r="F753" s="147">
        <v>55999</v>
      </c>
      <c r="G753" s="125"/>
      <c r="H753" s="150"/>
    </row>
    <row r="754" spans="1:8" ht="15.75" x14ac:dyDescent="0.25">
      <c r="A754" s="104"/>
      <c r="B754" s="151" t="s">
        <v>184</v>
      </c>
      <c r="C754" s="81"/>
      <c r="D754" s="157">
        <v>45555</v>
      </c>
      <c r="E754" s="84"/>
      <c r="F754" s="147">
        <v>195200</v>
      </c>
      <c r="G754" s="125"/>
      <c r="H754" s="150"/>
    </row>
    <row r="755" spans="1:8" ht="15.75" x14ac:dyDescent="0.25">
      <c r="A755" s="104"/>
      <c r="B755" s="151" t="s">
        <v>563</v>
      </c>
      <c r="C755" s="81"/>
      <c r="D755" s="157">
        <v>45555</v>
      </c>
      <c r="E755" s="84"/>
      <c r="F755" s="147">
        <v>159241</v>
      </c>
      <c r="G755" s="125"/>
      <c r="H755" s="150"/>
    </row>
    <row r="756" spans="1:8" ht="15.75" x14ac:dyDescent="0.25">
      <c r="A756" s="104"/>
      <c r="B756" s="151" t="s">
        <v>127</v>
      </c>
      <c r="C756" s="81"/>
      <c r="D756" s="157">
        <v>45555</v>
      </c>
      <c r="E756" s="84"/>
      <c r="F756" s="147">
        <v>37595</v>
      </c>
      <c r="G756" s="125"/>
      <c r="H756" s="150"/>
    </row>
    <row r="757" spans="1:8" ht="15.75" x14ac:dyDescent="0.25">
      <c r="A757" s="104"/>
      <c r="B757" s="151" t="s">
        <v>313</v>
      </c>
      <c r="C757" s="81"/>
      <c r="D757" s="157">
        <v>45566</v>
      </c>
      <c r="E757" s="171" t="s">
        <v>585</v>
      </c>
      <c r="F757" s="147">
        <v>266356</v>
      </c>
      <c r="G757" s="125"/>
      <c r="H757" s="150"/>
    </row>
    <row r="758" spans="1:8" ht="15.75" x14ac:dyDescent="0.25">
      <c r="A758" s="104"/>
      <c r="B758" s="151" t="s">
        <v>184</v>
      </c>
      <c r="C758" s="81"/>
      <c r="D758" s="157">
        <v>45566</v>
      </c>
      <c r="E758" s="171" t="s">
        <v>586</v>
      </c>
      <c r="F758" s="147">
        <v>75520</v>
      </c>
      <c r="G758" s="125"/>
      <c r="H758" s="150"/>
    </row>
    <row r="759" spans="1:8" ht="15.75" x14ac:dyDescent="0.25">
      <c r="A759" s="104"/>
      <c r="B759" s="151" t="s">
        <v>309</v>
      </c>
      <c r="C759" s="81"/>
      <c r="D759" s="157">
        <v>45566</v>
      </c>
      <c r="E759" s="171" t="s">
        <v>587</v>
      </c>
      <c r="F759" s="147">
        <v>378770</v>
      </c>
      <c r="G759" s="125"/>
      <c r="H759" s="150"/>
    </row>
    <row r="760" spans="1:8" ht="15.75" x14ac:dyDescent="0.25">
      <c r="A760" s="104"/>
      <c r="B760" s="151" t="s">
        <v>367</v>
      </c>
      <c r="C760" s="81"/>
      <c r="D760" s="157">
        <v>45566</v>
      </c>
      <c r="E760" s="171" t="s">
        <v>588</v>
      </c>
      <c r="F760" s="147">
        <v>199396</v>
      </c>
      <c r="G760" s="125"/>
      <c r="H760" s="150"/>
    </row>
    <row r="761" spans="1:8" ht="15.75" x14ac:dyDescent="0.25">
      <c r="A761" s="104"/>
      <c r="B761" s="151" t="s">
        <v>565</v>
      </c>
      <c r="C761" s="81"/>
      <c r="D761" s="157">
        <v>45566</v>
      </c>
      <c r="E761" s="171" t="s">
        <v>589</v>
      </c>
      <c r="F761" s="147">
        <v>1570599</v>
      </c>
      <c r="G761" s="125"/>
      <c r="H761" s="150"/>
    </row>
    <row r="762" spans="1:8" ht="15.75" x14ac:dyDescent="0.25">
      <c r="A762" s="104"/>
      <c r="B762" s="151" t="s">
        <v>309</v>
      </c>
      <c r="C762" s="81"/>
      <c r="D762" s="157">
        <v>45566</v>
      </c>
      <c r="E762" s="171" t="s">
        <v>590</v>
      </c>
      <c r="F762" s="147">
        <v>45732</v>
      </c>
      <c r="G762" s="125"/>
      <c r="H762" s="150"/>
    </row>
    <row r="763" spans="1:8" ht="15.75" x14ac:dyDescent="0.25">
      <c r="A763" s="104"/>
      <c r="B763" s="151" t="s">
        <v>552</v>
      </c>
      <c r="C763" s="81"/>
      <c r="D763" s="157">
        <v>45566</v>
      </c>
      <c r="E763" s="171" t="s">
        <v>591</v>
      </c>
      <c r="F763" s="147">
        <v>94400</v>
      </c>
      <c r="G763" s="125"/>
      <c r="H763" s="150"/>
    </row>
    <row r="764" spans="1:8" ht="15.75" x14ac:dyDescent="0.25">
      <c r="A764" s="104"/>
      <c r="B764" s="151" t="s">
        <v>552</v>
      </c>
      <c r="C764" s="81"/>
      <c r="D764" s="157">
        <v>45566</v>
      </c>
      <c r="E764" s="171" t="s">
        <v>592</v>
      </c>
      <c r="F764" s="147">
        <v>94400</v>
      </c>
      <c r="G764" s="125"/>
      <c r="H764" s="150"/>
    </row>
    <row r="765" spans="1:8" ht="15.75" x14ac:dyDescent="0.25">
      <c r="A765" s="104"/>
      <c r="B765" s="151" t="s">
        <v>552</v>
      </c>
      <c r="C765" s="81"/>
      <c r="D765" s="157">
        <v>45566</v>
      </c>
      <c r="E765" s="171" t="s">
        <v>593</v>
      </c>
      <c r="F765" s="147">
        <v>94400</v>
      </c>
      <c r="G765" s="125"/>
      <c r="H765" s="150"/>
    </row>
    <row r="766" spans="1:8" ht="15.75" x14ac:dyDescent="0.25">
      <c r="A766" s="104"/>
      <c r="B766" s="151" t="s">
        <v>552</v>
      </c>
      <c r="C766" s="81"/>
      <c r="D766" s="157">
        <v>45566</v>
      </c>
      <c r="E766" s="171" t="s">
        <v>594</v>
      </c>
      <c r="F766" s="147">
        <v>94400</v>
      </c>
      <c r="G766" s="125"/>
      <c r="H766" s="150"/>
    </row>
    <row r="767" spans="1:8" ht="15.75" x14ac:dyDescent="0.25">
      <c r="A767" s="104"/>
      <c r="B767" s="151" t="s">
        <v>566</v>
      </c>
      <c r="C767" s="81"/>
      <c r="D767" s="157">
        <v>45566</v>
      </c>
      <c r="E767" s="171" t="s">
        <v>595</v>
      </c>
      <c r="F767" s="147">
        <v>13220</v>
      </c>
      <c r="G767" s="125"/>
      <c r="H767" s="150"/>
    </row>
    <row r="768" spans="1:8" ht="15.75" x14ac:dyDescent="0.25">
      <c r="A768" s="104"/>
      <c r="B768" s="151" t="s">
        <v>567</v>
      </c>
      <c r="C768" s="81"/>
      <c r="D768" s="157">
        <v>45566</v>
      </c>
      <c r="E768" s="171" t="s">
        <v>596</v>
      </c>
      <c r="F768" s="147">
        <v>193241</v>
      </c>
      <c r="G768" s="125"/>
      <c r="H768" s="150"/>
    </row>
    <row r="769" spans="1:8" ht="15.75" x14ac:dyDescent="0.25">
      <c r="A769" s="104"/>
      <c r="B769" s="151" t="s">
        <v>568</v>
      </c>
      <c r="C769" s="81"/>
      <c r="D769" s="157">
        <v>45566</v>
      </c>
      <c r="E769" s="171" t="s">
        <v>597</v>
      </c>
      <c r="F769" s="147">
        <v>49700</v>
      </c>
      <c r="G769" s="125"/>
      <c r="H769" s="150"/>
    </row>
    <row r="770" spans="1:8" ht="15.75" x14ac:dyDescent="0.25">
      <c r="A770" s="104"/>
      <c r="B770" s="151" t="s">
        <v>481</v>
      </c>
      <c r="C770" s="81"/>
      <c r="D770" s="157">
        <v>45566</v>
      </c>
      <c r="E770" s="171" t="s">
        <v>598</v>
      </c>
      <c r="F770" s="147">
        <v>12744</v>
      </c>
      <c r="G770" s="125"/>
      <c r="H770" s="150"/>
    </row>
    <row r="771" spans="1:8" ht="15.75" x14ac:dyDescent="0.25">
      <c r="A771" s="104"/>
      <c r="B771" s="151" t="s">
        <v>159</v>
      </c>
      <c r="C771" s="81"/>
      <c r="D771" s="157">
        <v>45566</v>
      </c>
      <c r="E771" s="171" t="s">
        <v>599</v>
      </c>
      <c r="F771" s="147">
        <v>18621</v>
      </c>
      <c r="G771" s="125"/>
      <c r="H771" s="150"/>
    </row>
    <row r="772" spans="1:8" ht="15.75" x14ac:dyDescent="0.25">
      <c r="A772" s="104"/>
      <c r="B772" s="151" t="s">
        <v>399</v>
      </c>
      <c r="C772" s="81"/>
      <c r="D772" s="157">
        <v>45566</v>
      </c>
      <c r="E772" s="171" t="s">
        <v>600</v>
      </c>
      <c r="F772" s="147">
        <v>61360</v>
      </c>
      <c r="G772" s="125"/>
      <c r="H772" s="150"/>
    </row>
    <row r="773" spans="1:8" ht="15.75" x14ac:dyDescent="0.25">
      <c r="A773" s="104"/>
      <c r="B773" s="151" t="s">
        <v>481</v>
      </c>
      <c r="C773" s="81"/>
      <c r="D773" s="157">
        <v>45566</v>
      </c>
      <c r="E773" s="171" t="s">
        <v>601</v>
      </c>
      <c r="F773" s="147">
        <v>23423</v>
      </c>
      <c r="G773" s="125"/>
      <c r="H773" s="150"/>
    </row>
    <row r="774" spans="1:8" ht="15.75" x14ac:dyDescent="0.25">
      <c r="A774" s="104"/>
      <c r="B774" s="151" t="s">
        <v>567</v>
      </c>
      <c r="C774" s="81"/>
      <c r="D774" s="157">
        <v>45566</v>
      </c>
      <c r="E774" s="171" t="s">
        <v>602</v>
      </c>
      <c r="F774" s="147">
        <v>163215</v>
      </c>
      <c r="G774" s="125"/>
      <c r="H774" s="150"/>
    </row>
    <row r="775" spans="1:8" ht="15.75" x14ac:dyDescent="0.25">
      <c r="A775" s="104"/>
      <c r="B775" s="151" t="s">
        <v>569</v>
      </c>
      <c r="C775" s="81"/>
      <c r="D775" s="157">
        <v>45566</v>
      </c>
      <c r="E775" s="171" t="s">
        <v>603</v>
      </c>
      <c r="F775" s="147">
        <v>389094</v>
      </c>
      <c r="G775" s="125"/>
      <c r="H775" s="150"/>
    </row>
    <row r="776" spans="1:8" ht="15.75" x14ac:dyDescent="0.25">
      <c r="A776" s="104"/>
      <c r="B776" s="151" t="s">
        <v>570</v>
      </c>
      <c r="C776" s="81"/>
      <c r="D776" s="157">
        <v>45566</v>
      </c>
      <c r="E776" s="171" t="s">
        <v>604</v>
      </c>
      <c r="F776" s="147">
        <v>11859</v>
      </c>
      <c r="G776" s="125"/>
      <c r="H776" s="150"/>
    </row>
    <row r="777" spans="1:8" ht="15.75" x14ac:dyDescent="0.25">
      <c r="A777" s="104"/>
      <c r="B777" s="151" t="s">
        <v>556</v>
      </c>
      <c r="C777" s="81"/>
      <c r="D777" s="157">
        <v>45566</v>
      </c>
      <c r="E777" s="171" t="s">
        <v>605</v>
      </c>
      <c r="F777" s="147">
        <v>287517</v>
      </c>
      <c r="G777" s="125"/>
      <c r="H777" s="150"/>
    </row>
    <row r="778" spans="1:8" ht="15.75" x14ac:dyDescent="0.25">
      <c r="A778" s="104"/>
      <c r="B778" s="151" t="s">
        <v>570</v>
      </c>
      <c r="C778" s="81"/>
      <c r="D778" s="157">
        <v>45566</v>
      </c>
      <c r="E778" s="171" t="s">
        <v>606</v>
      </c>
      <c r="F778" s="147">
        <v>160758</v>
      </c>
      <c r="G778" s="125"/>
      <c r="H778" s="150"/>
    </row>
    <row r="779" spans="1:8" ht="15.75" x14ac:dyDescent="0.25">
      <c r="A779" s="104"/>
      <c r="B779" s="151" t="s">
        <v>570</v>
      </c>
      <c r="C779" s="81"/>
      <c r="D779" s="157">
        <v>45566</v>
      </c>
      <c r="E779" s="171" t="s">
        <v>607</v>
      </c>
      <c r="F779" s="147">
        <v>72960</v>
      </c>
      <c r="G779" s="125"/>
      <c r="H779" s="150"/>
    </row>
    <row r="780" spans="1:8" ht="15.75" x14ac:dyDescent="0.25">
      <c r="A780" s="104"/>
      <c r="B780" s="151" t="s">
        <v>565</v>
      </c>
      <c r="C780" s="81"/>
      <c r="D780" s="157">
        <v>45566</v>
      </c>
      <c r="E780" s="171" t="s">
        <v>608</v>
      </c>
      <c r="F780" s="147">
        <v>1705131</v>
      </c>
      <c r="G780" s="125"/>
      <c r="H780" s="150"/>
    </row>
    <row r="781" spans="1:8" ht="15.75" x14ac:dyDescent="0.25">
      <c r="A781" s="104"/>
      <c r="B781" s="151" t="s">
        <v>553</v>
      </c>
      <c r="C781" s="81"/>
      <c r="D781" s="157">
        <v>45566</v>
      </c>
      <c r="E781" s="171" t="s">
        <v>609</v>
      </c>
      <c r="F781" s="147">
        <v>2500000</v>
      </c>
      <c r="G781" s="125"/>
      <c r="H781" s="150"/>
    </row>
    <row r="782" spans="1:8" ht="15.75" x14ac:dyDescent="0.25">
      <c r="A782" s="104"/>
      <c r="B782" s="151" t="s">
        <v>568</v>
      </c>
      <c r="C782" s="81"/>
      <c r="D782" s="157">
        <v>45567</v>
      </c>
      <c r="E782" s="171" t="s">
        <v>610</v>
      </c>
      <c r="F782" s="147">
        <v>18386</v>
      </c>
      <c r="G782" s="125"/>
      <c r="H782" s="150"/>
    </row>
    <row r="783" spans="1:8" ht="15.75" x14ac:dyDescent="0.25">
      <c r="A783" s="104"/>
      <c r="B783" s="151" t="s">
        <v>139</v>
      </c>
      <c r="C783" s="81"/>
      <c r="D783" s="157">
        <v>45567</v>
      </c>
      <c r="E783" s="171" t="s">
        <v>611</v>
      </c>
      <c r="F783" s="147">
        <v>127252</v>
      </c>
      <c r="G783" s="125"/>
      <c r="H783" s="150"/>
    </row>
    <row r="784" spans="1:8" ht="15.75" x14ac:dyDescent="0.25">
      <c r="A784" s="104"/>
      <c r="B784" s="151" t="s">
        <v>570</v>
      </c>
      <c r="C784" s="81"/>
      <c r="D784" s="157">
        <v>45568</v>
      </c>
      <c r="E784" s="171" t="s">
        <v>612</v>
      </c>
      <c r="F784" s="147">
        <v>103680</v>
      </c>
      <c r="G784" s="125"/>
      <c r="H784" s="150"/>
    </row>
    <row r="785" spans="1:8" ht="15.75" x14ac:dyDescent="0.25">
      <c r="A785" s="104"/>
      <c r="B785" s="151" t="s">
        <v>159</v>
      </c>
      <c r="C785" s="81"/>
      <c r="D785" s="157">
        <v>45568</v>
      </c>
      <c r="E785" s="171" t="s">
        <v>613</v>
      </c>
      <c r="F785" s="147">
        <v>8659</v>
      </c>
      <c r="G785" s="125"/>
      <c r="H785" s="150"/>
    </row>
    <row r="786" spans="1:8" ht="15.75" x14ac:dyDescent="0.25">
      <c r="A786" s="104"/>
      <c r="B786" s="151" t="s">
        <v>570</v>
      </c>
      <c r="C786" s="81"/>
      <c r="D786" s="157">
        <v>45568</v>
      </c>
      <c r="E786" s="171" t="s">
        <v>614</v>
      </c>
      <c r="F786" s="147">
        <v>75520</v>
      </c>
      <c r="G786" s="125"/>
      <c r="H786" s="150"/>
    </row>
    <row r="787" spans="1:8" ht="15.75" x14ac:dyDescent="0.25">
      <c r="A787" s="104"/>
      <c r="B787" s="151" t="s">
        <v>570</v>
      </c>
      <c r="C787" s="81"/>
      <c r="D787" s="157">
        <v>45568</v>
      </c>
      <c r="E787" s="171" t="s">
        <v>615</v>
      </c>
      <c r="F787" s="147">
        <v>113280</v>
      </c>
      <c r="G787" s="125"/>
      <c r="H787" s="150"/>
    </row>
    <row r="788" spans="1:8" ht="15.75" x14ac:dyDescent="0.25">
      <c r="A788" s="104"/>
      <c r="B788" s="151" t="s">
        <v>139</v>
      </c>
      <c r="C788" s="81"/>
      <c r="D788" s="157">
        <v>45568</v>
      </c>
      <c r="E788" s="171" t="s">
        <v>616</v>
      </c>
      <c r="F788" s="147">
        <v>127252</v>
      </c>
      <c r="G788" s="125"/>
      <c r="H788" s="150"/>
    </row>
    <row r="789" spans="1:8" ht="15.75" x14ac:dyDescent="0.25">
      <c r="A789" s="104"/>
      <c r="B789" s="151" t="s">
        <v>139</v>
      </c>
      <c r="C789" s="81"/>
      <c r="D789" s="157">
        <v>45568</v>
      </c>
      <c r="E789" s="171" t="s">
        <v>617</v>
      </c>
      <c r="F789" s="147">
        <v>127252</v>
      </c>
      <c r="G789" s="125"/>
      <c r="H789" s="150"/>
    </row>
    <row r="790" spans="1:8" ht="15.75" x14ac:dyDescent="0.25">
      <c r="A790" s="104"/>
      <c r="B790" s="151" t="s">
        <v>139</v>
      </c>
      <c r="C790" s="81"/>
      <c r="D790" s="157">
        <v>45568</v>
      </c>
      <c r="E790" s="171" t="s">
        <v>618</v>
      </c>
      <c r="F790" s="147">
        <v>127252</v>
      </c>
      <c r="G790" s="125"/>
      <c r="H790" s="150"/>
    </row>
    <row r="791" spans="1:8" ht="15.75" x14ac:dyDescent="0.25">
      <c r="A791" s="104"/>
      <c r="B791" s="151" t="s">
        <v>570</v>
      </c>
      <c r="C791" s="81"/>
      <c r="D791" s="157">
        <v>45568</v>
      </c>
      <c r="E791" s="171" t="s">
        <v>619</v>
      </c>
      <c r="F791" s="147">
        <v>188800</v>
      </c>
      <c r="G791" s="125"/>
      <c r="H791" s="150"/>
    </row>
    <row r="792" spans="1:8" ht="15.75" x14ac:dyDescent="0.25">
      <c r="A792" s="104"/>
      <c r="B792" s="151" t="s">
        <v>482</v>
      </c>
      <c r="C792" s="81"/>
      <c r="D792" s="157">
        <v>45568</v>
      </c>
      <c r="E792" s="171" t="s">
        <v>620</v>
      </c>
      <c r="F792" s="147">
        <v>258316</v>
      </c>
      <c r="G792" s="125"/>
      <c r="H792" s="150"/>
    </row>
    <row r="793" spans="1:8" ht="15.75" x14ac:dyDescent="0.25">
      <c r="A793" s="104"/>
      <c r="B793" s="151" t="s">
        <v>332</v>
      </c>
      <c r="C793" s="81"/>
      <c r="D793" s="157">
        <v>45568</v>
      </c>
      <c r="E793" s="171" t="s">
        <v>621</v>
      </c>
      <c r="F793" s="147">
        <v>17334</v>
      </c>
      <c r="G793" s="125"/>
      <c r="H793" s="150"/>
    </row>
    <row r="794" spans="1:8" ht="15.75" x14ac:dyDescent="0.25">
      <c r="A794" s="104"/>
      <c r="B794" s="151" t="s">
        <v>570</v>
      </c>
      <c r="C794" s="81"/>
      <c r="D794" s="157">
        <v>45569</v>
      </c>
      <c r="E794" s="171" t="s">
        <v>622</v>
      </c>
      <c r="F794" s="147">
        <v>226176</v>
      </c>
      <c r="G794" s="125"/>
      <c r="H794" s="150"/>
    </row>
    <row r="795" spans="1:8" ht="15.75" x14ac:dyDescent="0.25">
      <c r="A795" s="104"/>
      <c r="B795" s="151" t="s">
        <v>159</v>
      </c>
      <c r="C795" s="81"/>
      <c r="D795" s="157">
        <v>45569</v>
      </c>
      <c r="E795" s="171" t="s">
        <v>623</v>
      </c>
      <c r="F795" s="147">
        <v>24810</v>
      </c>
      <c r="G795" s="125"/>
      <c r="H795" s="150"/>
    </row>
    <row r="796" spans="1:8" ht="15.75" x14ac:dyDescent="0.25">
      <c r="A796" s="104"/>
      <c r="B796" s="151" t="s">
        <v>570</v>
      </c>
      <c r="C796" s="81"/>
      <c r="D796" s="157">
        <v>45570</v>
      </c>
      <c r="E796" s="171" t="s">
        <v>624</v>
      </c>
      <c r="F796" s="147">
        <v>79060</v>
      </c>
      <c r="G796" s="125"/>
      <c r="H796" s="150"/>
    </row>
    <row r="797" spans="1:8" ht="15.75" x14ac:dyDescent="0.25">
      <c r="A797" s="104"/>
      <c r="B797" s="151" t="s">
        <v>571</v>
      </c>
      <c r="C797" s="81"/>
      <c r="D797" s="157">
        <v>45571</v>
      </c>
      <c r="E797" s="171" t="s">
        <v>625</v>
      </c>
      <c r="F797" s="147">
        <v>5111</v>
      </c>
      <c r="G797" s="125"/>
      <c r="H797" s="150"/>
    </row>
    <row r="798" spans="1:8" ht="15.75" x14ac:dyDescent="0.25">
      <c r="A798" s="104"/>
      <c r="B798" s="151" t="s">
        <v>565</v>
      </c>
      <c r="C798" s="81"/>
      <c r="D798" s="157">
        <v>45571</v>
      </c>
      <c r="E798" s="171" t="s">
        <v>626</v>
      </c>
      <c r="F798" s="147">
        <v>1695669</v>
      </c>
      <c r="G798" s="125"/>
      <c r="H798" s="150"/>
    </row>
    <row r="799" spans="1:8" ht="15.75" x14ac:dyDescent="0.25">
      <c r="A799" s="104"/>
      <c r="B799" s="151" t="s">
        <v>570</v>
      </c>
      <c r="C799" s="81"/>
      <c r="D799" s="157">
        <v>45571</v>
      </c>
      <c r="E799" s="171" t="s">
        <v>627</v>
      </c>
      <c r="F799" s="147">
        <v>218880</v>
      </c>
      <c r="G799" s="125"/>
      <c r="H799" s="150"/>
    </row>
    <row r="800" spans="1:8" ht="15.75" x14ac:dyDescent="0.25">
      <c r="A800" s="104"/>
      <c r="B800" s="151" t="s">
        <v>562</v>
      </c>
      <c r="C800" s="81"/>
      <c r="D800" s="157">
        <v>45572</v>
      </c>
      <c r="E800" s="171" t="s">
        <v>628</v>
      </c>
      <c r="F800" s="147">
        <v>43702</v>
      </c>
      <c r="G800" s="125"/>
      <c r="H800" s="150"/>
    </row>
    <row r="801" spans="1:8" ht="15.75" x14ac:dyDescent="0.25">
      <c r="A801" s="104"/>
      <c r="B801" s="151" t="s">
        <v>139</v>
      </c>
      <c r="C801" s="81"/>
      <c r="D801" s="157">
        <v>45572</v>
      </c>
      <c r="E801" s="171" t="s">
        <v>629</v>
      </c>
      <c r="F801" s="147">
        <v>127252</v>
      </c>
      <c r="G801" s="125"/>
      <c r="H801" s="150"/>
    </row>
    <row r="802" spans="1:8" ht="15.75" x14ac:dyDescent="0.25">
      <c r="A802" s="104"/>
      <c r="B802" s="151" t="s">
        <v>139</v>
      </c>
      <c r="C802" s="81"/>
      <c r="D802" s="157">
        <v>45572</v>
      </c>
      <c r="E802" s="171" t="s">
        <v>630</v>
      </c>
      <c r="F802" s="147">
        <v>127252</v>
      </c>
      <c r="G802" s="125"/>
      <c r="H802" s="150"/>
    </row>
    <row r="803" spans="1:8" ht="15.75" x14ac:dyDescent="0.25">
      <c r="A803" s="104"/>
      <c r="B803" s="151" t="s">
        <v>399</v>
      </c>
      <c r="C803" s="81"/>
      <c r="D803" s="157">
        <v>45572</v>
      </c>
      <c r="E803" s="171" t="s">
        <v>631</v>
      </c>
      <c r="F803" s="147">
        <v>47200</v>
      </c>
      <c r="G803" s="125"/>
      <c r="H803" s="150"/>
    </row>
    <row r="804" spans="1:8" ht="15.75" x14ac:dyDescent="0.25">
      <c r="A804" s="104"/>
      <c r="B804" s="151" t="s">
        <v>570</v>
      </c>
      <c r="C804" s="81"/>
      <c r="D804" s="157">
        <v>45572</v>
      </c>
      <c r="E804" s="171" t="s">
        <v>632</v>
      </c>
      <c r="F804" s="147">
        <v>218880</v>
      </c>
      <c r="G804" s="125"/>
      <c r="H804" s="150"/>
    </row>
    <row r="805" spans="1:8" ht="15.75" x14ac:dyDescent="0.25">
      <c r="A805" s="104"/>
      <c r="B805" s="151" t="s">
        <v>565</v>
      </c>
      <c r="C805" s="81"/>
      <c r="D805" s="157">
        <v>45573</v>
      </c>
      <c r="E805" s="171" t="s">
        <v>633</v>
      </c>
      <c r="F805" s="147">
        <v>1719376</v>
      </c>
      <c r="G805" s="125"/>
      <c r="H805" s="150"/>
    </row>
    <row r="806" spans="1:8" ht="15.75" x14ac:dyDescent="0.25">
      <c r="A806" s="104"/>
      <c r="B806" s="151" t="s">
        <v>572</v>
      </c>
      <c r="C806" s="81"/>
      <c r="D806" s="157">
        <v>45574</v>
      </c>
      <c r="E806" s="171" t="s">
        <v>634</v>
      </c>
      <c r="F806" s="147">
        <v>125788</v>
      </c>
      <c r="G806" s="125"/>
      <c r="H806" s="150"/>
    </row>
    <row r="807" spans="1:8" ht="15.75" x14ac:dyDescent="0.25">
      <c r="A807" s="104"/>
      <c r="B807" s="151" t="s">
        <v>572</v>
      </c>
      <c r="C807" s="81"/>
      <c r="D807" s="157">
        <v>45574</v>
      </c>
      <c r="E807" s="171" t="s">
        <v>635</v>
      </c>
      <c r="F807" s="147">
        <v>19182</v>
      </c>
      <c r="G807" s="125"/>
      <c r="H807" s="150"/>
    </row>
    <row r="808" spans="1:8" ht="15.75" x14ac:dyDescent="0.25">
      <c r="A808" s="104"/>
      <c r="B808" s="151" t="s">
        <v>572</v>
      </c>
      <c r="C808" s="81"/>
      <c r="D808" s="157">
        <v>45574</v>
      </c>
      <c r="E808" s="171" t="s">
        <v>636</v>
      </c>
      <c r="F808" s="147">
        <v>235469</v>
      </c>
      <c r="G808" s="125"/>
      <c r="H808" s="150"/>
    </row>
    <row r="809" spans="1:8" ht="15.75" x14ac:dyDescent="0.25">
      <c r="A809" s="104"/>
      <c r="B809" s="151" t="s">
        <v>573</v>
      </c>
      <c r="C809" s="81"/>
      <c r="D809" s="157">
        <v>45574</v>
      </c>
      <c r="E809" s="171" t="s">
        <v>637</v>
      </c>
      <c r="F809" s="147">
        <v>359069</v>
      </c>
      <c r="G809" s="125"/>
      <c r="H809" s="150"/>
    </row>
    <row r="810" spans="1:8" ht="15.75" x14ac:dyDescent="0.25">
      <c r="A810" s="104"/>
      <c r="B810" s="151" t="s">
        <v>570</v>
      </c>
      <c r="C810" s="81"/>
      <c r="D810" s="157">
        <v>45574</v>
      </c>
      <c r="E810" s="171" t="s">
        <v>638</v>
      </c>
      <c r="F810" s="147">
        <v>195768</v>
      </c>
      <c r="G810" s="125"/>
      <c r="H810" s="150"/>
    </row>
    <row r="811" spans="1:8" ht="15.75" x14ac:dyDescent="0.25">
      <c r="A811" s="104"/>
      <c r="B811" s="151" t="s">
        <v>487</v>
      </c>
      <c r="C811" s="81"/>
      <c r="D811" s="157">
        <v>45575</v>
      </c>
      <c r="E811" s="171" t="s">
        <v>639</v>
      </c>
      <c r="F811" s="147">
        <v>246768</v>
      </c>
      <c r="G811" s="125"/>
      <c r="H811" s="150"/>
    </row>
    <row r="812" spans="1:8" ht="15.75" x14ac:dyDescent="0.25">
      <c r="A812" s="104"/>
      <c r="B812" s="151" t="s">
        <v>563</v>
      </c>
      <c r="C812" s="81"/>
      <c r="D812" s="157">
        <v>45575</v>
      </c>
      <c r="E812" s="171" t="s">
        <v>640</v>
      </c>
      <c r="F812" s="147">
        <v>38468</v>
      </c>
      <c r="G812" s="125"/>
      <c r="H812" s="150"/>
    </row>
    <row r="813" spans="1:8" ht="15.75" x14ac:dyDescent="0.25">
      <c r="A813" s="104"/>
      <c r="B813" s="151" t="s">
        <v>570</v>
      </c>
      <c r="C813" s="81"/>
      <c r="D813" s="157">
        <v>45576</v>
      </c>
      <c r="E813" s="171" t="s">
        <v>641</v>
      </c>
      <c r="F813" s="147">
        <v>94400</v>
      </c>
      <c r="G813" s="125"/>
      <c r="H813" s="150"/>
    </row>
    <row r="814" spans="1:8" ht="15.75" x14ac:dyDescent="0.25">
      <c r="A814" s="104"/>
      <c r="B814" s="151" t="s">
        <v>139</v>
      </c>
      <c r="C814" s="81"/>
      <c r="D814" s="157">
        <v>45576</v>
      </c>
      <c r="E814" s="171" t="s">
        <v>642</v>
      </c>
      <c r="F814" s="147">
        <v>127252</v>
      </c>
      <c r="G814" s="125"/>
      <c r="H814" s="150"/>
    </row>
    <row r="815" spans="1:8" ht="15.75" x14ac:dyDescent="0.25">
      <c r="A815" s="104"/>
      <c r="B815" s="151" t="s">
        <v>139</v>
      </c>
      <c r="C815" s="81"/>
      <c r="D815" s="157">
        <v>45576</v>
      </c>
      <c r="E815" s="171" t="s">
        <v>643</v>
      </c>
      <c r="F815" s="147">
        <v>127252</v>
      </c>
      <c r="G815" s="125"/>
      <c r="H815" s="150"/>
    </row>
    <row r="816" spans="1:8" ht="15.75" x14ac:dyDescent="0.25">
      <c r="A816" s="104"/>
      <c r="B816" s="151" t="s">
        <v>570</v>
      </c>
      <c r="C816" s="81"/>
      <c r="D816" s="157">
        <v>45577</v>
      </c>
      <c r="E816" s="171" t="s">
        <v>644</v>
      </c>
      <c r="F816" s="147">
        <v>94400</v>
      </c>
      <c r="G816" s="125"/>
      <c r="H816" s="150"/>
    </row>
    <row r="817" spans="1:8" ht="15.75" x14ac:dyDescent="0.25">
      <c r="A817" s="104"/>
      <c r="B817" s="151" t="s">
        <v>565</v>
      </c>
      <c r="C817" s="81"/>
      <c r="D817" s="157">
        <v>45577</v>
      </c>
      <c r="E817" s="171" t="s">
        <v>645</v>
      </c>
      <c r="F817" s="147">
        <v>1802115</v>
      </c>
      <c r="G817" s="125"/>
      <c r="H817" s="150"/>
    </row>
    <row r="818" spans="1:8" ht="15.75" x14ac:dyDescent="0.25">
      <c r="A818" s="104"/>
      <c r="B818" s="151" t="s">
        <v>570</v>
      </c>
      <c r="C818" s="81"/>
      <c r="D818" s="157">
        <v>45577</v>
      </c>
      <c r="E818" s="171" t="s">
        <v>646</v>
      </c>
      <c r="F818" s="147">
        <v>75520</v>
      </c>
      <c r="G818" s="125"/>
      <c r="H818" s="150"/>
    </row>
    <row r="819" spans="1:8" ht="15.75" x14ac:dyDescent="0.25">
      <c r="A819" s="104"/>
      <c r="B819" s="151" t="s">
        <v>570</v>
      </c>
      <c r="C819" s="81"/>
      <c r="D819" s="157">
        <v>45578</v>
      </c>
      <c r="E819" s="171" t="s">
        <v>647</v>
      </c>
      <c r="F819" s="147">
        <v>188800</v>
      </c>
      <c r="G819" s="125"/>
      <c r="H819" s="150"/>
    </row>
    <row r="820" spans="1:8" ht="15.75" x14ac:dyDescent="0.25">
      <c r="A820" s="104"/>
      <c r="B820" s="151" t="s">
        <v>570</v>
      </c>
      <c r="C820" s="81"/>
      <c r="D820" s="157">
        <v>45578</v>
      </c>
      <c r="E820" s="171" t="s">
        <v>648</v>
      </c>
      <c r="F820" s="147">
        <v>105600</v>
      </c>
      <c r="G820" s="125"/>
      <c r="H820" s="150"/>
    </row>
    <row r="821" spans="1:8" ht="15.75" x14ac:dyDescent="0.25">
      <c r="A821" s="104"/>
      <c r="B821" s="151" t="s">
        <v>570</v>
      </c>
      <c r="C821" s="81"/>
      <c r="D821" s="157">
        <v>45579</v>
      </c>
      <c r="E821" s="171" t="s">
        <v>649</v>
      </c>
      <c r="F821" s="147">
        <v>144107</v>
      </c>
      <c r="G821" s="125"/>
      <c r="H821" s="150"/>
    </row>
    <row r="822" spans="1:8" ht="15.75" x14ac:dyDescent="0.25">
      <c r="A822" s="104"/>
      <c r="B822" s="151" t="s">
        <v>570</v>
      </c>
      <c r="C822" s="81"/>
      <c r="D822" s="157">
        <v>45579</v>
      </c>
      <c r="E822" s="171" t="s">
        <v>650</v>
      </c>
      <c r="F822" s="147">
        <v>188800</v>
      </c>
      <c r="G822" s="125"/>
      <c r="H822" s="150"/>
    </row>
    <row r="823" spans="1:8" ht="15.75" x14ac:dyDescent="0.25">
      <c r="A823" s="104"/>
      <c r="B823" s="151" t="s">
        <v>184</v>
      </c>
      <c r="C823" s="81"/>
      <c r="D823" s="157">
        <v>45580</v>
      </c>
      <c r="E823" s="171" t="s">
        <v>651</v>
      </c>
      <c r="F823" s="147">
        <v>94400</v>
      </c>
      <c r="G823" s="125"/>
      <c r="H823" s="150"/>
    </row>
    <row r="824" spans="1:8" ht="15.75" x14ac:dyDescent="0.25">
      <c r="A824" s="104"/>
      <c r="B824" s="151" t="s">
        <v>139</v>
      </c>
      <c r="C824" s="81"/>
      <c r="D824" s="157">
        <v>45580</v>
      </c>
      <c r="E824" s="171" t="s">
        <v>652</v>
      </c>
      <c r="F824" s="147">
        <v>127252</v>
      </c>
      <c r="G824" s="125"/>
      <c r="H824" s="150"/>
    </row>
    <row r="825" spans="1:8" ht="15.75" x14ac:dyDescent="0.25">
      <c r="A825" s="104"/>
      <c r="B825" s="151" t="s">
        <v>139</v>
      </c>
      <c r="C825" s="81"/>
      <c r="D825" s="157">
        <v>45580</v>
      </c>
      <c r="E825" s="171" t="s">
        <v>653</v>
      </c>
      <c r="F825" s="147">
        <v>127252</v>
      </c>
      <c r="G825" s="125"/>
      <c r="H825" s="150"/>
    </row>
    <row r="826" spans="1:8" ht="15.75" x14ac:dyDescent="0.25">
      <c r="A826" s="104"/>
      <c r="B826" s="151" t="s">
        <v>574</v>
      </c>
      <c r="C826" s="81"/>
      <c r="D826" s="157">
        <v>45580</v>
      </c>
      <c r="E826" s="171" t="s">
        <v>599</v>
      </c>
      <c r="F826" s="147">
        <v>312148</v>
      </c>
      <c r="G826" s="125"/>
      <c r="H826" s="150"/>
    </row>
    <row r="827" spans="1:8" ht="15.75" x14ac:dyDescent="0.25">
      <c r="A827" s="104"/>
      <c r="B827" s="151" t="s">
        <v>565</v>
      </c>
      <c r="C827" s="81"/>
      <c r="D827" s="157">
        <v>45580</v>
      </c>
      <c r="E827" s="171" t="s">
        <v>654</v>
      </c>
      <c r="F827" s="147">
        <v>1701704</v>
      </c>
      <c r="G827" s="125"/>
      <c r="H827" s="150"/>
    </row>
    <row r="828" spans="1:8" ht="15.75" x14ac:dyDescent="0.25">
      <c r="A828" s="104"/>
      <c r="B828" s="151" t="s">
        <v>570</v>
      </c>
      <c r="C828" s="81"/>
      <c r="D828" s="157">
        <v>45581</v>
      </c>
      <c r="E828" s="171" t="s">
        <v>655</v>
      </c>
      <c r="F828" s="147">
        <v>113280</v>
      </c>
      <c r="G828" s="125"/>
      <c r="H828" s="150"/>
    </row>
    <row r="829" spans="1:8" ht="15.75" x14ac:dyDescent="0.25">
      <c r="A829" s="104"/>
      <c r="B829" s="151" t="s">
        <v>570</v>
      </c>
      <c r="C829" s="81"/>
      <c r="D829" s="157">
        <v>45581</v>
      </c>
      <c r="E829" s="171" t="s">
        <v>656</v>
      </c>
      <c r="F829" s="147">
        <v>75520</v>
      </c>
      <c r="G829" s="125"/>
      <c r="H829" s="150"/>
    </row>
    <row r="830" spans="1:8" ht="15.75" x14ac:dyDescent="0.25">
      <c r="A830" s="104"/>
      <c r="B830" s="151" t="s">
        <v>562</v>
      </c>
      <c r="C830" s="81"/>
      <c r="D830" s="157">
        <v>45582</v>
      </c>
      <c r="E830" s="171" t="s">
        <v>657</v>
      </c>
      <c r="F830" s="147">
        <v>210830</v>
      </c>
      <c r="G830" s="125"/>
      <c r="H830" s="150"/>
    </row>
    <row r="831" spans="1:8" ht="15.75" x14ac:dyDescent="0.25">
      <c r="A831" s="104"/>
      <c r="B831" s="151" t="s">
        <v>139</v>
      </c>
      <c r="C831" s="81"/>
      <c r="D831" s="157">
        <v>45582</v>
      </c>
      <c r="E831" s="171" t="s">
        <v>658</v>
      </c>
      <c r="F831" s="147">
        <v>127252</v>
      </c>
      <c r="G831" s="125"/>
      <c r="H831" s="150"/>
    </row>
    <row r="832" spans="1:8" ht="15.75" x14ac:dyDescent="0.25">
      <c r="A832" s="104"/>
      <c r="B832" s="151" t="s">
        <v>570</v>
      </c>
      <c r="C832" s="81"/>
      <c r="D832" s="157">
        <v>45583</v>
      </c>
      <c r="E832" s="171" t="s">
        <v>659</v>
      </c>
      <c r="F832" s="147">
        <v>174791</v>
      </c>
      <c r="G832" s="125"/>
      <c r="H832" s="150"/>
    </row>
    <row r="833" spans="1:8" ht="15.75" x14ac:dyDescent="0.25">
      <c r="A833" s="104"/>
      <c r="B833" s="151" t="s">
        <v>159</v>
      </c>
      <c r="C833" s="81"/>
      <c r="D833" s="157">
        <v>45583</v>
      </c>
      <c r="E833" s="171" t="s">
        <v>660</v>
      </c>
      <c r="F833" s="147">
        <v>24515</v>
      </c>
      <c r="G833" s="125"/>
      <c r="H833" s="150"/>
    </row>
    <row r="834" spans="1:8" ht="15.75" x14ac:dyDescent="0.25">
      <c r="A834" s="104"/>
      <c r="B834" s="151" t="s">
        <v>575</v>
      </c>
      <c r="C834" s="81"/>
      <c r="D834" s="157">
        <v>45583</v>
      </c>
      <c r="E834" s="171" t="s">
        <v>661</v>
      </c>
      <c r="F834" s="147">
        <v>432234</v>
      </c>
      <c r="G834" s="125"/>
      <c r="H834" s="150"/>
    </row>
    <row r="835" spans="1:8" ht="15.75" x14ac:dyDescent="0.25">
      <c r="A835" s="104"/>
      <c r="B835" s="151" t="s">
        <v>565</v>
      </c>
      <c r="C835" s="81"/>
      <c r="D835" s="157">
        <v>45584</v>
      </c>
      <c r="E835" s="171" t="s">
        <v>662</v>
      </c>
      <c r="F835" s="147">
        <v>1665979</v>
      </c>
      <c r="G835" s="125"/>
      <c r="H835" s="150"/>
    </row>
    <row r="836" spans="1:8" ht="15.75" x14ac:dyDescent="0.25">
      <c r="A836" s="104"/>
      <c r="B836" s="151" t="s">
        <v>159</v>
      </c>
      <c r="C836" s="81"/>
      <c r="D836" s="157">
        <v>45584</v>
      </c>
      <c r="E836" s="171" t="s">
        <v>663</v>
      </c>
      <c r="F836" s="147">
        <v>93161</v>
      </c>
      <c r="G836" s="125"/>
      <c r="H836" s="150"/>
    </row>
    <row r="837" spans="1:8" ht="15.75" x14ac:dyDescent="0.25">
      <c r="A837" s="104"/>
      <c r="B837" s="151" t="s">
        <v>139</v>
      </c>
      <c r="C837" s="81"/>
      <c r="D837" s="157">
        <v>45585</v>
      </c>
      <c r="E837" s="171" t="s">
        <v>664</v>
      </c>
      <c r="F837" s="147">
        <v>127252</v>
      </c>
      <c r="G837" s="125"/>
      <c r="H837" s="150"/>
    </row>
    <row r="838" spans="1:8" ht="15.75" x14ac:dyDescent="0.25">
      <c r="A838" s="104"/>
      <c r="B838" s="151" t="s">
        <v>277</v>
      </c>
      <c r="C838" s="81"/>
      <c r="D838" s="157">
        <v>45585</v>
      </c>
      <c r="E838" s="171" t="s">
        <v>665</v>
      </c>
      <c r="F838" s="147">
        <v>13466</v>
      </c>
      <c r="G838" s="125"/>
      <c r="H838" s="150"/>
    </row>
    <row r="839" spans="1:8" ht="15.75" x14ac:dyDescent="0.25">
      <c r="A839" s="104"/>
      <c r="B839" s="151" t="s">
        <v>159</v>
      </c>
      <c r="C839" s="81"/>
      <c r="D839" s="157">
        <v>45585</v>
      </c>
      <c r="E839" s="171" t="s">
        <v>666</v>
      </c>
      <c r="F839" s="147">
        <v>45761</v>
      </c>
      <c r="G839" s="125"/>
      <c r="H839" s="150"/>
    </row>
    <row r="840" spans="1:8" ht="15.75" x14ac:dyDescent="0.25">
      <c r="A840" s="104"/>
      <c r="B840" s="151" t="s">
        <v>570</v>
      </c>
      <c r="C840" s="81"/>
      <c r="D840" s="157">
        <v>45585</v>
      </c>
      <c r="E840" s="171" t="s">
        <v>667</v>
      </c>
      <c r="F840" s="147">
        <v>188800</v>
      </c>
      <c r="G840" s="125"/>
      <c r="H840" s="150"/>
    </row>
    <row r="841" spans="1:8" ht="15.75" x14ac:dyDescent="0.25">
      <c r="A841" s="104"/>
      <c r="B841" s="151" t="s">
        <v>570</v>
      </c>
      <c r="C841" s="81"/>
      <c r="D841" s="157">
        <v>45585</v>
      </c>
      <c r="E841" s="171" t="s">
        <v>668</v>
      </c>
      <c r="F841" s="147">
        <v>188800</v>
      </c>
      <c r="G841" s="125"/>
      <c r="H841" s="150"/>
    </row>
    <row r="842" spans="1:8" ht="15.75" x14ac:dyDescent="0.25">
      <c r="A842" s="104"/>
      <c r="B842" s="151" t="s">
        <v>570</v>
      </c>
      <c r="C842" s="81"/>
      <c r="D842" s="157">
        <v>45585</v>
      </c>
      <c r="E842" s="171" t="s">
        <v>669</v>
      </c>
      <c r="F842" s="147">
        <v>75520</v>
      </c>
      <c r="G842" s="125"/>
      <c r="H842" s="150"/>
    </row>
    <row r="843" spans="1:8" ht="15.75" x14ac:dyDescent="0.25">
      <c r="A843" s="104"/>
      <c r="B843" s="151" t="s">
        <v>139</v>
      </c>
      <c r="C843" s="81"/>
      <c r="D843" s="157">
        <v>45586</v>
      </c>
      <c r="E843" s="171" t="s">
        <v>670</v>
      </c>
      <c r="F843" s="147">
        <v>127252</v>
      </c>
      <c r="G843" s="125"/>
      <c r="H843" s="150"/>
    </row>
    <row r="844" spans="1:8" ht="15.75" x14ac:dyDescent="0.25">
      <c r="A844" s="104"/>
      <c r="B844" s="151" t="s">
        <v>562</v>
      </c>
      <c r="C844" s="81"/>
      <c r="D844" s="157">
        <v>45586</v>
      </c>
      <c r="E844" s="171" t="s">
        <v>671</v>
      </c>
      <c r="F844" s="147">
        <v>11224</v>
      </c>
      <c r="G844" s="125"/>
      <c r="H844" s="150"/>
    </row>
    <row r="845" spans="1:8" ht="15.75" x14ac:dyDescent="0.25">
      <c r="A845" s="104"/>
      <c r="B845" s="151" t="s">
        <v>571</v>
      </c>
      <c r="C845" s="81"/>
      <c r="D845" s="157">
        <v>45586</v>
      </c>
      <c r="E845" s="171" t="s">
        <v>672</v>
      </c>
      <c r="F845" s="147">
        <v>47879</v>
      </c>
      <c r="G845" s="125"/>
      <c r="H845" s="150"/>
    </row>
    <row r="846" spans="1:8" ht="15.75" x14ac:dyDescent="0.25">
      <c r="A846" s="104"/>
      <c r="B846" s="151" t="s">
        <v>159</v>
      </c>
      <c r="C846" s="81"/>
      <c r="D846" s="157">
        <v>45587</v>
      </c>
      <c r="E846" s="171" t="s">
        <v>673</v>
      </c>
      <c r="F846" s="147">
        <v>7788</v>
      </c>
      <c r="G846" s="125"/>
      <c r="H846" s="150"/>
    </row>
    <row r="847" spans="1:8" ht="15.75" x14ac:dyDescent="0.25">
      <c r="A847" s="104"/>
      <c r="B847" s="151" t="s">
        <v>139</v>
      </c>
      <c r="C847" s="81"/>
      <c r="D847" s="157">
        <v>45587</v>
      </c>
      <c r="E847" s="171" t="s">
        <v>674</v>
      </c>
      <c r="F847" s="147">
        <v>127252</v>
      </c>
      <c r="G847" s="125"/>
      <c r="H847" s="150"/>
    </row>
    <row r="848" spans="1:8" ht="15.75" x14ac:dyDescent="0.25">
      <c r="A848" s="104"/>
      <c r="B848" s="151" t="s">
        <v>367</v>
      </c>
      <c r="C848" s="81"/>
      <c r="D848" s="157">
        <v>45587</v>
      </c>
      <c r="E848" s="171" t="s">
        <v>675</v>
      </c>
      <c r="F848" s="147">
        <v>266362</v>
      </c>
      <c r="G848" s="125"/>
      <c r="H848" s="150"/>
    </row>
    <row r="849" spans="1:8" ht="15.75" x14ac:dyDescent="0.25">
      <c r="A849" s="104"/>
      <c r="B849" s="151" t="s">
        <v>159</v>
      </c>
      <c r="C849" s="81"/>
      <c r="D849" s="157">
        <v>45587</v>
      </c>
      <c r="E849" s="171" t="s">
        <v>676</v>
      </c>
      <c r="F849" s="147">
        <v>19765</v>
      </c>
      <c r="G849" s="125"/>
      <c r="H849" s="150"/>
    </row>
    <row r="850" spans="1:8" ht="15.75" x14ac:dyDescent="0.25">
      <c r="A850" s="104"/>
      <c r="B850" s="151" t="s">
        <v>109</v>
      </c>
      <c r="C850" s="81"/>
      <c r="D850" s="157">
        <v>45587</v>
      </c>
      <c r="E850" s="171" t="s">
        <v>677</v>
      </c>
      <c r="F850" s="147">
        <v>372502</v>
      </c>
      <c r="G850" s="125"/>
      <c r="H850" s="150"/>
    </row>
    <row r="851" spans="1:8" ht="15.75" x14ac:dyDescent="0.25">
      <c r="A851" s="104"/>
      <c r="B851" s="151" t="s">
        <v>139</v>
      </c>
      <c r="C851" s="81"/>
      <c r="D851" s="157">
        <v>45588</v>
      </c>
      <c r="E851" s="171" t="s">
        <v>678</v>
      </c>
      <c r="F851" s="147">
        <v>127252</v>
      </c>
      <c r="G851" s="125"/>
      <c r="H851" s="150"/>
    </row>
    <row r="852" spans="1:8" ht="15.75" x14ac:dyDescent="0.25">
      <c r="A852" s="104"/>
      <c r="B852" s="151" t="s">
        <v>570</v>
      </c>
      <c r="C852" s="81"/>
      <c r="D852" s="157">
        <v>45588</v>
      </c>
      <c r="E852" s="171" t="s">
        <v>679</v>
      </c>
      <c r="F852" s="147">
        <v>75520</v>
      </c>
      <c r="G852" s="125"/>
      <c r="H852" s="150"/>
    </row>
    <row r="853" spans="1:8" ht="15.75" x14ac:dyDescent="0.25">
      <c r="A853" s="104"/>
      <c r="B853" s="151" t="s">
        <v>570</v>
      </c>
      <c r="C853" s="81"/>
      <c r="D853" s="157">
        <v>45588</v>
      </c>
      <c r="E853" s="171" t="s">
        <v>680</v>
      </c>
      <c r="F853" s="147">
        <v>113280</v>
      </c>
      <c r="G853" s="125"/>
      <c r="H853" s="150"/>
    </row>
    <row r="854" spans="1:8" ht="15.75" x14ac:dyDescent="0.25">
      <c r="A854" s="104"/>
      <c r="B854" s="151" t="s">
        <v>570</v>
      </c>
      <c r="C854" s="81"/>
      <c r="D854" s="157">
        <v>45588</v>
      </c>
      <c r="E854" s="171" t="s">
        <v>681</v>
      </c>
      <c r="F854" s="147">
        <v>188800</v>
      </c>
      <c r="G854" s="125"/>
      <c r="H854" s="150"/>
    </row>
    <row r="855" spans="1:8" ht="15.75" x14ac:dyDescent="0.25">
      <c r="A855" s="104"/>
      <c r="B855" s="151" t="s">
        <v>570</v>
      </c>
      <c r="C855" s="81"/>
      <c r="D855" s="157">
        <v>45589</v>
      </c>
      <c r="E855" s="171" t="s">
        <v>682</v>
      </c>
      <c r="F855" s="147">
        <v>226176</v>
      </c>
      <c r="G855" s="125"/>
      <c r="H855" s="150"/>
    </row>
    <row r="856" spans="1:8" ht="15.75" x14ac:dyDescent="0.25">
      <c r="A856" s="104"/>
      <c r="B856" s="151" t="s">
        <v>566</v>
      </c>
      <c r="C856" s="81"/>
      <c r="D856" s="157">
        <v>45589</v>
      </c>
      <c r="E856" s="171" t="s">
        <v>683</v>
      </c>
      <c r="F856" s="147">
        <v>46000</v>
      </c>
      <c r="G856" s="125"/>
      <c r="H856" s="150"/>
    </row>
    <row r="857" spans="1:8" ht="15.75" x14ac:dyDescent="0.25">
      <c r="A857" s="104"/>
      <c r="B857" s="151" t="s">
        <v>139</v>
      </c>
      <c r="C857" s="81"/>
      <c r="D857" s="157">
        <v>45589</v>
      </c>
      <c r="E857" s="171" t="s">
        <v>684</v>
      </c>
      <c r="F857" s="147">
        <v>127252</v>
      </c>
      <c r="G857" s="125"/>
      <c r="H857" s="150"/>
    </row>
    <row r="858" spans="1:8" ht="15.75" x14ac:dyDescent="0.25">
      <c r="A858" s="104"/>
      <c r="B858" s="151" t="s">
        <v>109</v>
      </c>
      <c r="C858" s="81"/>
      <c r="D858" s="157">
        <v>45589</v>
      </c>
      <c r="E858" s="171" t="s">
        <v>685</v>
      </c>
      <c r="F858" s="147">
        <v>42995</v>
      </c>
      <c r="G858" s="125"/>
      <c r="H858" s="150"/>
    </row>
    <row r="859" spans="1:8" ht="15.75" x14ac:dyDescent="0.25">
      <c r="A859" s="104"/>
      <c r="B859" s="151" t="s">
        <v>139</v>
      </c>
      <c r="C859" s="81"/>
      <c r="D859" s="157">
        <v>45590</v>
      </c>
      <c r="E859" s="171" t="s">
        <v>686</v>
      </c>
      <c r="F859" s="147">
        <v>127252</v>
      </c>
      <c r="G859" s="125"/>
      <c r="H859" s="150"/>
    </row>
    <row r="860" spans="1:8" ht="15.75" x14ac:dyDescent="0.25">
      <c r="A860" s="104"/>
      <c r="B860" s="151" t="s">
        <v>574</v>
      </c>
      <c r="C860" s="81"/>
      <c r="D860" s="157">
        <v>45597</v>
      </c>
      <c r="E860" s="171" t="s">
        <v>687</v>
      </c>
      <c r="F860" s="147">
        <v>409725.76</v>
      </c>
      <c r="G860" s="125"/>
      <c r="H860" s="150"/>
    </row>
    <row r="861" spans="1:8" ht="15.75" x14ac:dyDescent="0.25">
      <c r="A861" s="104"/>
      <c r="B861" s="151" t="s">
        <v>574</v>
      </c>
      <c r="C861" s="81"/>
      <c r="D861" s="157">
        <v>45597</v>
      </c>
      <c r="E861" s="171" t="s">
        <v>688</v>
      </c>
      <c r="F861" s="147">
        <v>208534</v>
      </c>
      <c r="G861" s="125"/>
      <c r="H861" s="150"/>
    </row>
    <row r="862" spans="1:8" ht="15.75" x14ac:dyDescent="0.25">
      <c r="A862" s="104"/>
      <c r="B862" s="151" t="s">
        <v>184</v>
      </c>
      <c r="C862" s="81"/>
      <c r="D862" s="157">
        <v>45597</v>
      </c>
      <c r="E862" s="171" t="s">
        <v>689</v>
      </c>
      <c r="F862" s="147">
        <v>9883</v>
      </c>
      <c r="G862" s="125"/>
      <c r="H862" s="150"/>
    </row>
    <row r="863" spans="1:8" ht="15.75" x14ac:dyDescent="0.25">
      <c r="A863" s="104"/>
      <c r="B863" s="151" t="s">
        <v>570</v>
      </c>
      <c r="C863" s="81"/>
      <c r="D863" s="157">
        <v>45597</v>
      </c>
      <c r="E863" s="171" t="s">
        <v>690</v>
      </c>
      <c r="F863" s="147">
        <v>75520</v>
      </c>
      <c r="G863" s="125"/>
      <c r="H863" s="150"/>
    </row>
    <row r="864" spans="1:8" ht="15.75" x14ac:dyDescent="0.25">
      <c r="A864" s="104"/>
      <c r="B864" s="151" t="s">
        <v>570</v>
      </c>
      <c r="C864" s="81"/>
      <c r="D864" s="157">
        <v>45597</v>
      </c>
      <c r="E864" s="171" t="s">
        <v>691</v>
      </c>
      <c r="F864" s="147">
        <v>337314</v>
      </c>
      <c r="G864" s="125"/>
      <c r="H864" s="150"/>
    </row>
    <row r="865" spans="1:8" ht="15.75" x14ac:dyDescent="0.25">
      <c r="A865" s="104"/>
      <c r="B865" s="151" t="s">
        <v>570</v>
      </c>
      <c r="C865" s="81"/>
      <c r="D865" s="157">
        <v>45597</v>
      </c>
      <c r="E865" s="171" t="s">
        <v>692</v>
      </c>
      <c r="F865" s="147">
        <v>226560</v>
      </c>
      <c r="G865" s="125"/>
      <c r="H865" s="150"/>
    </row>
    <row r="866" spans="1:8" ht="15.75" x14ac:dyDescent="0.25">
      <c r="A866" s="104"/>
      <c r="B866" s="151" t="s">
        <v>570</v>
      </c>
      <c r="C866" s="81"/>
      <c r="D866" s="157">
        <v>45597</v>
      </c>
      <c r="E866" s="171" t="s">
        <v>693</v>
      </c>
      <c r="F866" s="147">
        <v>113616</v>
      </c>
      <c r="G866" s="125"/>
      <c r="H866" s="150"/>
    </row>
    <row r="867" spans="1:8" ht="15.75" x14ac:dyDescent="0.25">
      <c r="A867" s="104"/>
      <c r="B867" s="151" t="s">
        <v>570</v>
      </c>
      <c r="C867" s="81"/>
      <c r="D867" s="157">
        <v>45597</v>
      </c>
      <c r="E867" s="171" t="s">
        <v>694</v>
      </c>
      <c r="F867" s="147">
        <v>182400</v>
      </c>
      <c r="G867" s="125"/>
      <c r="H867" s="150"/>
    </row>
    <row r="868" spans="1:8" ht="15.75" x14ac:dyDescent="0.25">
      <c r="A868" s="104"/>
      <c r="B868" s="151" t="s">
        <v>570</v>
      </c>
      <c r="C868" s="81"/>
      <c r="D868" s="157">
        <v>45597</v>
      </c>
      <c r="E868" s="171" t="s">
        <v>695</v>
      </c>
      <c r="F868" s="147">
        <v>167262</v>
      </c>
      <c r="G868" s="125"/>
      <c r="H868" s="150"/>
    </row>
    <row r="869" spans="1:8" ht="15.75" x14ac:dyDescent="0.25">
      <c r="A869" s="104"/>
      <c r="B869" s="151" t="s">
        <v>570</v>
      </c>
      <c r="C869" s="81"/>
      <c r="D869" s="157">
        <v>45597</v>
      </c>
      <c r="E869" s="171" t="s">
        <v>696</v>
      </c>
      <c r="F869" s="147">
        <v>151040</v>
      </c>
      <c r="G869" s="125"/>
      <c r="H869" s="150"/>
    </row>
    <row r="870" spans="1:8" ht="15.75" x14ac:dyDescent="0.25">
      <c r="A870" s="104"/>
      <c r="B870" s="151" t="s">
        <v>184</v>
      </c>
      <c r="C870" s="81"/>
      <c r="D870" s="157">
        <v>45597</v>
      </c>
      <c r="E870" s="171" t="s">
        <v>697</v>
      </c>
      <c r="F870" s="147">
        <v>159264</v>
      </c>
      <c r="G870" s="125"/>
      <c r="H870" s="150"/>
    </row>
    <row r="871" spans="1:8" ht="15.75" x14ac:dyDescent="0.25">
      <c r="A871" s="104"/>
      <c r="B871" s="151" t="s">
        <v>184</v>
      </c>
      <c r="C871" s="81"/>
      <c r="D871" s="157">
        <v>45597</v>
      </c>
      <c r="E871" s="171" t="s">
        <v>698</v>
      </c>
      <c r="F871" s="147">
        <v>159264</v>
      </c>
      <c r="G871" s="125"/>
      <c r="H871" s="150"/>
    </row>
    <row r="872" spans="1:8" ht="15.75" x14ac:dyDescent="0.25">
      <c r="A872" s="104"/>
      <c r="B872" s="151" t="s">
        <v>184</v>
      </c>
      <c r="C872" s="81"/>
      <c r="D872" s="157">
        <v>45597</v>
      </c>
      <c r="E872" s="171" t="s">
        <v>699</v>
      </c>
      <c r="F872" s="147">
        <v>9883</v>
      </c>
      <c r="G872" s="125"/>
      <c r="H872" s="150"/>
    </row>
    <row r="873" spans="1:8" ht="15.75" x14ac:dyDescent="0.25">
      <c r="A873" s="104"/>
      <c r="B873" s="151" t="s">
        <v>566</v>
      </c>
      <c r="C873" s="81"/>
      <c r="D873" s="157">
        <v>45597</v>
      </c>
      <c r="E873" s="171" t="s">
        <v>700</v>
      </c>
      <c r="F873" s="147">
        <v>5500</v>
      </c>
      <c r="G873" s="125"/>
      <c r="H873" s="150"/>
    </row>
    <row r="874" spans="1:8" ht="15.75" x14ac:dyDescent="0.25">
      <c r="A874" s="104"/>
      <c r="B874" s="151" t="s">
        <v>139</v>
      </c>
      <c r="C874" s="81"/>
      <c r="D874" s="157">
        <v>45597</v>
      </c>
      <c r="E874" s="171" t="s">
        <v>701</v>
      </c>
      <c r="F874" s="147">
        <v>127252</v>
      </c>
      <c r="G874" s="125"/>
      <c r="H874" s="150"/>
    </row>
    <row r="875" spans="1:8" ht="15.75" x14ac:dyDescent="0.25">
      <c r="A875" s="104"/>
      <c r="B875" s="151" t="s">
        <v>569</v>
      </c>
      <c r="C875" s="81"/>
      <c r="D875" s="157">
        <v>45597</v>
      </c>
      <c r="E875" s="171" t="s">
        <v>702</v>
      </c>
      <c r="F875" s="147">
        <v>747984</v>
      </c>
      <c r="G875" s="125"/>
      <c r="H875" s="150"/>
    </row>
    <row r="876" spans="1:8" ht="15.75" x14ac:dyDescent="0.25">
      <c r="A876" s="104"/>
      <c r="B876" s="151" t="s">
        <v>184</v>
      </c>
      <c r="C876" s="81"/>
      <c r="D876" s="157">
        <v>45597</v>
      </c>
      <c r="E876" s="171" t="s">
        <v>703</v>
      </c>
      <c r="F876" s="147">
        <v>75520</v>
      </c>
      <c r="G876" s="125"/>
      <c r="H876" s="150"/>
    </row>
    <row r="877" spans="1:8" ht="15.75" x14ac:dyDescent="0.25">
      <c r="A877" s="104"/>
      <c r="B877" s="151" t="s">
        <v>565</v>
      </c>
      <c r="C877" s="81"/>
      <c r="D877" s="157">
        <v>45597</v>
      </c>
      <c r="E877" s="171" t="s">
        <v>704</v>
      </c>
      <c r="F877" s="147">
        <v>1748088</v>
      </c>
      <c r="G877" s="125"/>
      <c r="H877" s="150"/>
    </row>
    <row r="878" spans="1:8" ht="15.75" x14ac:dyDescent="0.25">
      <c r="A878" s="104"/>
      <c r="B878" s="151" t="s">
        <v>565</v>
      </c>
      <c r="C878" s="81"/>
      <c r="D878" s="157">
        <v>45597</v>
      </c>
      <c r="E878" s="171" t="s">
        <v>705</v>
      </c>
      <c r="F878" s="147">
        <v>1689662</v>
      </c>
      <c r="G878" s="125"/>
      <c r="H878" s="150"/>
    </row>
    <row r="879" spans="1:8" ht="15.75" x14ac:dyDescent="0.25">
      <c r="A879" s="104"/>
      <c r="B879" s="151" t="s">
        <v>565</v>
      </c>
      <c r="C879" s="81"/>
      <c r="D879" s="157">
        <v>45597</v>
      </c>
      <c r="E879" s="171" t="s">
        <v>706</v>
      </c>
      <c r="F879" s="147">
        <v>1679253</v>
      </c>
      <c r="G879" s="125"/>
      <c r="H879" s="150"/>
    </row>
    <row r="880" spans="1:8" ht="15.75" x14ac:dyDescent="0.25">
      <c r="A880" s="104"/>
      <c r="B880" s="151" t="s">
        <v>576</v>
      </c>
      <c r="C880" s="81"/>
      <c r="D880" s="157">
        <v>45597</v>
      </c>
      <c r="E880" s="171" t="s">
        <v>707</v>
      </c>
      <c r="F880" s="147">
        <v>81184</v>
      </c>
      <c r="G880" s="125"/>
      <c r="H880" s="150"/>
    </row>
    <row r="881" spans="1:8" ht="15.75" x14ac:dyDescent="0.25">
      <c r="A881" s="104"/>
      <c r="B881" s="151" t="s">
        <v>556</v>
      </c>
      <c r="C881" s="81"/>
      <c r="D881" s="157">
        <v>45597</v>
      </c>
      <c r="E881" s="171" t="s">
        <v>708</v>
      </c>
      <c r="F881" s="147">
        <v>94945</v>
      </c>
      <c r="G881" s="125"/>
      <c r="H881" s="150"/>
    </row>
    <row r="882" spans="1:8" ht="15.75" x14ac:dyDescent="0.25">
      <c r="A882" s="104"/>
      <c r="B882" s="151" t="s">
        <v>562</v>
      </c>
      <c r="C882" s="81"/>
      <c r="D882" s="157">
        <v>45597</v>
      </c>
      <c r="E882" s="171" t="s">
        <v>709</v>
      </c>
      <c r="F882" s="147">
        <v>186501</v>
      </c>
      <c r="G882" s="125"/>
      <c r="H882" s="150"/>
    </row>
    <row r="883" spans="1:8" ht="15.75" x14ac:dyDescent="0.25">
      <c r="A883" s="104"/>
      <c r="B883" s="151" t="s">
        <v>159</v>
      </c>
      <c r="C883" s="81"/>
      <c r="D883" s="157">
        <v>45597</v>
      </c>
      <c r="E883" s="171" t="s">
        <v>710</v>
      </c>
      <c r="F883" s="147">
        <v>59812</v>
      </c>
      <c r="G883" s="125"/>
      <c r="H883" s="150"/>
    </row>
    <row r="884" spans="1:8" ht="15.75" x14ac:dyDescent="0.25">
      <c r="A884" s="104"/>
      <c r="B884" s="151" t="s">
        <v>367</v>
      </c>
      <c r="C884" s="81"/>
      <c r="D884" s="157">
        <v>45597</v>
      </c>
      <c r="E884" s="171" t="s">
        <v>711</v>
      </c>
      <c r="F884" s="147">
        <v>309927</v>
      </c>
      <c r="G884" s="125"/>
      <c r="H884" s="150"/>
    </row>
    <row r="885" spans="1:8" ht="15.75" x14ac:dyDescent="0.25">
      <c r="A885" s="104"/>
      <c r="B885" s="151" t="s">
        <v>486</v>
      </c>
      <c r="C885" s="81"/>
      <c r="D885" s="157">
        <v>45597</v>
      </c>
      <c r="E885" s="171" t="s">
        <v>712</v>
      </c>
      <c r="F885" s="147">
        <v>478852</v>
      </c>
      <c r="G885" s="125"/>
      <c r="H885" s="150"/>
    </row>
    <row r="886" spans="1:8" ht="15.75" x14ac:dyDescent="0.25">
      <c r="A886" s="104"/>
      <c r="B886" s="151" t="s">
        <v>572</v>
      </c>
      <c r="C886" s="81"/>
      <c r="D886" s="157">
        <v>45597</v>
      </c>
      <c r="E886" s="171" t="s">
        <v>713</v>
      </c>
      <c r="F886" s="147">
        <v>130980</v>
      </c>
      <c r="G886" s="125"/>
      <c r="H886" s="150"/>
    </row>
    <row r="887" spans="1:8" ht="15.75" x14ac:dyDescent="0.25">
      <c r="A887" s="104"/>
      <c r="B887" s="151" t="s">
        <v>569</v>
      </c>
      <c r="C887" s="81"/>
      <c r="D887" s="157">
        <v>45597</v>
      </c>
      <c r="E887" s="171" t="s">
        <v>714</v>
      </c>
      <c r="F887" s="147">
        <v>1047371</v>
      </c>
      <c r="G887" s="125"/>
      <c r="H887" s="150"/>
    </row>
    <row r="888" spans="1:8" ht="15.75" x14ac:dyDescent="0.25">
      <c r="A888" s="104"/>
      <c r="B888" s="151" t="s">
        <v>562</v>
      </c>
      <c r="C888" s="81"/>
      <c r="D888" s="157">
        <v>45597</v>
      </c>
      <c r="E888" s="171" t="s">
        <v>715</v>
      </c>
      <c r="F888" s="147">
        <v>124548</v>
      </c>
      <c r="G888" s="125"/>
      <c r="H888" s="150"/>
    </row>
    <row r="889" spans="1:8" ht="15.75" x14ac:dyDescent="0.25">
      <c r="A889" s="104"/>
      <c r="B889" s="151" t="s">
        <v>562</v>
      </c>
      <c r="C889" s="81"/>
      <c r="D889" s="157">
        <v>45597</v>
      </c>
      <c r="E889" s="171" t="s">
        <v>716</v>
      </c>
      <c r="F889" s="147">
        <v>158141</v>
      </c>
      <c r="G889" s="125"/>
      <c r="H889" s="150"/>
    </row>
    <row r="890" spans="1:8" ht="15.75" x14ac:dyDescent="0.25">
      <c r="A890" s="104"/>
      <c r="B890" s="151" t="s">
        <v>567</v>
      </c>
      <c r="C890" s="81"/>
      <c r="D890" s="157">
        <v>45597</v>
      </c>
      <c r="E890" s="171" t="s">
        <v>717</v>
      </c>
      <c r="F890" s="147">
        <v>618432</v>
      </c>
      <c r="G890" s="125"/>
      <c r="H890" s="150"/>
    </row>
    <row r="891" spans="1:8" ht="15.75" x14ac:dyDescent="0.25">
      <c r="A891" s="104"/>
      <c r="B891" s="151" t="s">
        <v>565</v>
      </c>
      <c r="C891" s="81"/>
      <c r="D891" s="157">
        <v>45597</v>
      </c>
      <c r="E891" s="171" t="s">
        <v>718</v>
      </c>
      <c r="F891" s="147">
        <v>1657246</v>
      </c>
      <c r="G891" s="125"/>
      <c r="H891" s="150"/>
    </row>
    <row r="892" spans="1:8" ht="15.75" x14ac:dyDescent="0.25">
      <c r="A892" s="104"/>
      <c r="B892" s="151" t="s">
        <v>159</v>
      </c>
      <c r="C892" s="81"/>
      <c r="D892" s="157">
        <v>45598</v>
      </c>
      <c r="E892" s="171" t="s">
        <v>719</v>
      </c>
      <c r="F892" s="147">
        <v>23813</v>
      </c>
      <c r="G892" s="125"/>
      <c r="H892" s="150"/>
    </row>
    <row r="893" spans="1:8" ht="15.75" x14ac:dyDescent="0.25">
      <c r="A893" s="104"/>
      <c r="B893" s="151" t="s">
        <v>184</v>
      </c>
      <c r="C893" s="81"/>
      <c r="D893" s="157">
        <v>45600</v>
      </c>
      <c r="E893" s="171" t="s">
        <v>720</v>
      </c>
      <c r="F893" s="147">
        <v>195200</v>
      </c>
      <c r="G893" s="125"/>
      <c r="H893" s="150"/>
    </row>
    <row r="894" spans="1:8" ht="15.75" x14ac:dyDescent="0.25">
      <c r="A894" s="104"/>
      <c r="B894" s="151" t="s">
        <v>184</v>
      </c>
      <c r="C894" s="81"/>
      <c r="D894" s="157">
        <v>45600</v>
      </c>
      <c r="E894" s="171" t="s">
        <v>721</v>
      </c>
      <c r="F894" s="147">
        <v>195200</v>
      </c>
      <c r="G894" s="125"/>
      <c r="H894" s="150"/>
    </row>
    <row r="895" spans="1:8" ht="15.75" x14ac:dyDescent="0.25">
      <c r="A895" s="104"/>
      <c r="B895" s="151" t="s">
        <v>184</v>
      </c>
      <c r="C895" s="81"/>
      <c r="D895" s="157">
        <v>45600</v>
      </c>
      <c r="E895" s="171" t="s">
        <v>722</v>
      </c>
      <c r="F895" s="147">
        <v>195200</v>
      </c>
      <c r="G895" s="125"/>
      <c r="H895" s="150"/>
    </row>
    <row r="896" spans="1:8" ht="15.75" x14ac:dyDescent="0.25">
      <c r="A896" s="104"/>
      <c r="B896" s="151" t="s">
        <v>577</v>
      </c>
      <c r="C896" s="81"/>
      <c r="D896" s="157">
        <v>45600</v>
      </c>
      <c r="E896" s="171" t="s">
        <v>723</v>
      </c>
      <c r="F896" s="147">
        <v>162062</v>
      </c>
      <c r="G896" s="125"/>
      <c r="H896" s="150"/>
    </row>
    <row r="897" spans="1:8" ht="15.75" x14ac:dyDescent="0.25">
      <c r="A897" s="104"/>
      <c r="B897" s="151" t="s">
        <v>139</v>
      </c>
      <c r="C897" s="81"/>
      <c r="D897" s="157">
        <v>45601</v>
      </c>
      <c r="E897" s="171" t="s">
        <v>724</v>
      </c>
      <c r="F897" s="147">
        <v>127252</v>
      </c>
      <c r="G897" s="125"/>
      <c r="H897" s="150"/>
    </row>
    <row r="898" spans="1:8" ht="15.75" x14ac:dyDescent="0.25">
      <c r="A898" s="104"/>
      <c r="B898" s="151" t="s">
        <v>139</v>
      </c>
      <c r="C898" s="81"/>
      <c r="D898" s="157">
        <v>45601</v>
      </c>
      <c r="E898" s="171" t="s">
        <v>725</v>
      </c>
      <c r="F898" s="147">
        <v>127252</v>
      </c>
      <c r="G898" s="125"/>
      <c r="H898" s="150"/>
    </row>
    <row r="899" spans="1:8" ht="15.75" x14ac:dyDescent="0.25">
      <c r="A899" s="104"/>
      <c r="B899" s="151" t="s">
        <v>139</v>
      </c>
      <c r="C899" s="81"/>
      <c r="D899" s="157">
        <v>45601</v>
      </c>
      <c r="E899" s="171" t="s">
        <v>726</v>
      </c>
      <c r="F899" s="147">
        <v>127252</v>
      </c>
      <c r="G899" s="125"/>
      <c r="H899" s="150"/>
    </row>
    <row r="900" spans="1:8" ht="15.75" x14ac:dyDescent="0.25">
      <c r="A900" s="104"/>
      <c r="B900" s="151" t="s">
        <v>565</v>
      </c>
      <c r="C900" s="81"/>
      <c r="D900" s="157">
        <v>45601</v>
      </c>
      <c r="E900" s="171" t="s">
        <v>727</v>
      </c>
      <c r="F900" s="147">
        <v>1633821</v>
      </c>
      <c r="G900" s="125"/>
      <c r="H900" s="150"/>
    </row>
    <row r="901" spans="1:8" ht="15.75" x14ac:dyDescent="0.25">
      <c r="A901" s="104"/>
      <c r="B901" s="151" t="s">
        <v>570</v>
      </c>
      <c r="C901" s="81"/>
      <c r="D901" s="157">
        <v>45602</v>
      </c>
      <c r="E901" s="171" t="s">
        <v>728</v>
      </c>
      <c r="F901" s="147">
        <v>169410</v>
      </c>
      <c r="G901" s="125"/>
      <c r="H901" s="150"/>
    </row>
    <row r="902" spans="1:8" ht="15.75" x14ac:dyDescent="0.25">
      <c r="A902" s="104"/>
      <c r="B902" s="151" t="s">
        <v>139</v>
      </c>
      <c r="C902" s="81"/>
      <c r="D902" s="157">
        <v>45602</v>
      </c>
      <c r="E902" s="171" t="s">
        <v>729</v>
      </c>
      <c r="F902" s="147">
        <v>127252</v>
      </c>
      <c r="G902" s="125"/>
      <c r="H902" s="150"/>
    </row>
    <row r="903" spans="1:8" ht="15.75" x14ac:dyDescent="0.25">
      <c r="A903" s="104"/>
      <c r="B903" s="151" t="s">
        <v>184</v>
      </c>
      <c r="C903" s="81"/>
      <c r="D903" s="157">
        <v>45602</v>
      </c>
      <c r="E903" s="171" t="s">
        <v>730</v>
      </c>
      <c r="F903" s="147">
        <v>195200</v>
      </c>
      <c r="G903" s="125"/>
      <c r="H903" s="150"/>
    </row>
    <row r="904" spans="1:8" ht="15.75" x14ac:dyDescent="0.25">
      <c r="A904" s="104"/>
      <c r="B904" s="151" t="s">
        <v>184</v>
      </c>
      <c r="C904" s="81"/>
      <c r="D904" s="157">
        <v>45602</v>
      </c>
      <c r="E904" s="171" t="s">
        <v>731</v>
      </c>
      <c r="F904" s="147">
        <v>94400</v>
      </c>
      <c r="G904" s="125"/>
      <c r="H904" s="150"/>
    </row>
    <row r="905" spans="1:8" ht="15.75" x14ac:dyDescent="0.25">
      <c r="A905" s="104"/>
      <c r="B905" s="151" t="s">
        <v>139</v>
      </c>
      <c r="C905" s="81"/>
      <c r="D905" s="157">
        <v>45604</v>
      </c>
      <c r="E905" s="171" t="s">
        <v>732</v>
      </c>
      <c r="F905" s="147">
        <v>127252</v>
      </c>
      <c r="G905" s="125"/>
      <c r="H905" s="150"/>
    </row>
    <row r="906" spans="1:8" ht="15.75" x14ac:dyDescent="0.25">
      <c r="A906" s="104"/>
      <c r="B906" s="151" t="s">
        <v>109</v>
      </c>
      <c r="C906" s="81"/>
      <c r="D906" s="157">
        <v>45604</v>
      </c>
      <c r="E906" s="171" t="s">
        <v>733</v>
      </c>
      <c r="F906" s="147">
        <v>161853</v>
      </c>
      <c r="G906" s="125"/>
      <c r="H906" s="150"/>
    </row>
    <row r="907" spans="1:8" ht="15.75" x14ac:dyDescent="0.25">
      <c r="A907" s="104"/>
      <c r="B907" s="151" t="s">
        <v>481</v>
      </c>
      <c r="C907" s="81"/>
      <c r="D907" s="157">
        <v>45605</v>
      </c>
      <c r="E907" s="171" t="s">
        <v>734</v>
      </c>
      <c r="F907" s="147">
        <v>46551</v>
      </c>
      <c r="G907" s="125"/>
      <c r="H907" s="150"/>
    </row>
    <row r="908" spans="1:8" ht="15.75" x14ac:dyDescent="0.25">
      <c r="A908" s="104"/>
      <c r="B908" s="151" t="s">
        <v>481</v>
      </c>
      <c r="C908" s="81"/>
      <c r="D908" s="157">
        <v>45605</v>
      </c>
      <c r="E908" s="171" t="s">
        <v>735</v>
      </c>
      <c r="F908" s="147">
        <v>7965</v>
      </c>
      <c r="G908" s="125"/>
      <c r="H908" s="150"/>
    </row>
    <row r="909" spans="1:8" ht="15.75" x14ac:dyDescent="0.25">
      <c r="A909" s="104"/>
      <c r="B909" s="151" t="s">
        <v>159</v>
      </c>
      <c r="C909" s="81"/>
      <c r="D909" s="157">
        <v>45605</v>
      </c>
      <c r="E909" s="171" t="s">
        <v>736</v>
      </c>
      <c r="F909" s="147">
        <v>20945</v>
      </c>
      <c r="G909" s="125"/>
      <c r="H909" s="150"/>
    </row>
    <row r="910" spans="1:8" ht="15.75" x14ac:dyDescent="0.25">
      <c r="A910" s="104"/>
      <c r="B910" s="151" t="s">
        <v>572</v>
      </c>
      <c r="C910" s="81"/>
      <c r="D910" s="157">
        <v>45605</v>
      </c>
      <c r="E910" s="171" t="s">
        <v>737</v>
      </c>
      <c r="F910" s="147">
        <v>22621</v>
      </c>
      <c r="G910" s="125"/>
      <c r="H910" s="150"/>
    </row>
    <row r="911" spans="1:8" ht="15.75" x14ac:dyDescent="0.25">
      <c r="A911" s="104"/>
      <c r="B911" s="151" t="s">
        <v>572</v>
      </c>
      <c r="C911" s="81"/>
      <c r="D911" s="157">
        <v>45605</v>
      </c>
      <c r="E911" s="171" t="s">
        <v>738</v>
      </c>
      <c r="F911" s="147">
        <v>131570</v>
      </c>
      <c r="G911" s="125"/>
      <c r="H911" s="150"/>
    </row>
    <row r="912" spans="1:8" ht="15.75" x14ac:dyDescent="0.25">
      <c r="A912" s="104"/>
      <c r="B912" s="151" t="s">
        <v>570</v>
      </c>
      <c r="C912" s="81"/>
      <c r="D912" s="157">
        <v>45605</v>
      </c>
      <c r="E912" s="171" t="s">
        <v>739</v>
      </c>
      <c r="F912" s="147">
        <v>113280</v>
      </c>
      <c r="G912" s="125"/>
      <c r="H912" s="150"/>
    </row>
    <row r="913" spans="1:8" ht="15.75" x14ac:dyDescent="0.25">
      <c r="A913" s="104"/>
      <c r="B913" s="151" t="s">
        <v>570</v>
      </c>
      <c r="C913" s="81"/>
      <c r="D913" s="157">
        <v>45605</v>
      </c>
      <c r="E913" s="171" t="s">
        <v>740</v>
      </c>
      <c r="F913" s="147">
        <v>113280</v>
      </c>
      <c r="G913" s="125"/>
      <c r="H913" s="150"/>
    </row>
    <row r="914" spans="1:8" ht="15.75" x14ac:dyDescent="0.25">
      <c r="A914" s="104"/>
      <c r="B914" s="151" t="s">
        <v>566</v>
      </c>
      <c r="C914" s="81"/>
      <c r="D914" s="157">
        <v>45606</v>
      </c>
      <c r="E914" s="171" t="s">
        <v>741</v>
      </c>
      <c r="F914" s="147">
        <v>36525</v>
      </c>
      <c r="G914" s="125"/>
      <c r="H914" s="150"/>
    </row>
    <row r="915" spans="1:8" ht="15.75" x14ac:dyDescent="0.25">
      <c r="A915" s="104"/>
      <c r="B915" s="151" t="s">
        <v>577</v>
      </c>
      <c r="C915" s="81"/>
      <c r="D915" s="157">
        <v>45606</v>
      </c>
      <c r="E915" s="171" t="s">
        <v>742</v>
      </c>
      <c r="F915" s="147">
        <v>138674</v>
      </c>
      <c r="G915" s="125"/>
      <c r="H915" s="150"/>
    </row>
    <row r="916" spans="1:8" ht="15.75" x14ac:dyDescent="0.25">
      <c r="A916" s="104"/>
      <c r="B916" s="151" t="s">
        <v>109</v>
      </c>
      <c r="C916" s="81"/>
      <c r="D916" s="157">
        <v>45606</v>
      </c>
      <c r="E916" s="171" t="s">
        <v>743</v>
      </c>
      <c r="F916" s="147">
        <v>17641</v>
      </c>
      <c r="G916" s="125"/>
      <c r="H916" s="150"/>
    </row>
    <row r="917" spans="1:8" ht="15.75" x14ac:dyDescent="0.25">
      <c r="A917" s="104"/>
      <c r="B917" s="151" t="s">
        <v>565</v>
      </c>
      <c r="C917" s="81"/>
      <c r="D917" s="157">
        <v>45607</v>
      </c>
      <c r="E917" s="171" t="s">
        <v>744</v>
      </c>
      <c r="F917" s="147">
        <v>1666231</v>
      </c>
      <c r="G917" s="125"/>
      <c r="H917" s="150"/>
    </row>
    <row r="918" spans="1:8" ht="15.75" x14ac:dyDescent="0.25">
      <c r="A918" s="104"/>
      <c r="B918" s="151" t="s">
        <v>577</v>
      </c>
      <c r="C918" s="81"/>
      <c r="D918" s="157">
        <v>45607</v>
      </c>
      <c r="E918" s="171" t="s">
        <v>745</v>
      </c>
      <c r="F918" s="147">
        <v>143504</v>
      </c>
      <c r="G918" s="125"/>
      <c r="H918" s="150"/>
    </row>
    <row r="919" spans="1:8" ht="15.75" x14ac:dyDescent="0.25">
      <c r="A919" s="104"/>
      <c r="B919" s="151" t="s">
        <v>578</v>
      </c>
      <c r="C919" s="81"/>
      <c r="D919" s="157">
        <v>45607</v>
      </c>
      <c r="E919" s="171" t="s">
        <v>746</v>
      </c>
      <c r="F919" s="147">
        <v>178403</v>
      </c>
      <c r="G919" s="125"/>
      <c r="H919" s="150"/>
    </row>
    <row r="920" spans="1:8" ht="15.75" x14ac:dyDescent="0.25">
      <c r="A920" s="104"/>
      <c r="B920" s="151" t="s">
        <v>579</v>
      </c>
      <c r="C920" s="81"/>
      <c r="D920" s="157">
        <v>45609</v>
      </c>
      <c r="E920" s="171" t="s">
        <v>590</v>
      </c>
      <c r="F920" s="147">
        <v>188800</v>
      </c>
      <c r="G920" s="125"/>
      <c r="H920" s="150"/>
    </row>
    <row r="921" spans="1:8" ht="15.75" x14ac:dyDescent="0.25">
      <c r="A921" s="104"/>
      <c r="B921" s="151" t="s">
        <v>579</v>
      </c>
      <c r="C921" s="81"/>
      <c r="D921" s="157">
        <v>45609</v>
      </c>
      <c r="E921" s="171" t="s">
        <v>747</v>
      </c>
      <c r="F921" s="147">
        <v>151040</v>
      </c>
      <c r="G921" s="125"/>
      <c r="H921" s="150"/>
    </row>
    <row r="922" spans="1:8" ht="15.75" x14ac:dyDescent="0.25">
      <c r="A922" s="104"/>
      <c r="B922" s="151" t="s">
        <v>579</v>
      </c>
      <c r="C922" s="81"/>
      <c r="D922" s="157">
        <v>45609</v>
      </c>
      <c r="E922" s="171" t="s">
        <v>748</v>
      </c>
      <c r="F922" s="147">
        <v>188800</v>
      </c>
      <c r="G922" s="125"/>
      <c r="H922" s="150"/>
    </row>
    <row r="923" spans="1:8" ht="15.75" x14ac:dyDescent="0.25">
      <c r="A923" s="104"/>
      <c r="B923" s="151" t="s">
        <v>554</v>
      </c>
      <c r="C923" s="81"/>
      <c r="D923" s="157">
        <v>45609</v>
      </c>
      <c r="E923" s="171" t="s">
        <v>749</v>
      </c>
      <c r="F923" s="147">
        <v>84252</v>
      </c>
      <c r="G923" s="125"/>
      <c r="H923" s="150"/>
    </row>
    <row r="924" spans="1:8" ht="15.75" x14ac:dyDescent="0.25">
      <c r="A924" s="104"/>
      <c r="B924" s="151" t="s">
        <v>139</v>
      </c>
      <c r="C924" s="81"/>
      <c r="D924" s="157">
        <v>45609</v>
      </c>
      <c r="E924" s="171" t="s">
        <v>750</v>
      </c>
      <c r="F924" s="147">
        <v>127252</v>
      </c>
      <c r="G924" s="125"/>
      <c r="H924" s="150"/>
    </row>
    <row r="925" spans="1:8" ht="15.75" x14ac:dyDescent="0.25">
      <c r="A925" s="104"/>
      <c r="B925" s="151" t="s">
        <v>579</v>
      </c>
      <c r="C925" s="81"/>
      <c r="D925" s="157">
        <v>45609</v>
      </c>
      <c r="E925" s="171" t="s">
        <v>751</v>
      </c>
      <c r="F925" s="147">
        <v>188800</v>
      </c>
      <c r="G925" s="125"/>
      <c r="H925" s="150"/>
    </row>
    <row r="926" spans="1:8" ht="15.75" x14ac:dyDescent="0.25">
      <c r="A926" s="104"/>
      <c r="B926" s="151" t="s">
        <v>562</v>
      </c>
      <c r="C926" s="81"/>
      <c r="D926" s="157">
        <v>45610</v>
      </c>
      <c r="E926" s="171" t="s">
        <v>752</v>
      </c>
      <c r="F926" s="147">
        <v>60438</v>
      </c>
      <c r="G926" s="125"/>
      <c r="H926" s="150"/>
    </row>
    <row r="927" spans="1:8" ht="15.75" x14ac:dyDescent="0.25">
      <c r="A927" s="104"/>
      <c r="B927" s="151" t="s">
        <v>580</v>
      </c>
      <c r="C927" s="81"/>
      <c r="D927" s="157">
        <v>45610</v>
      </c>
      <c r="E927" s="171" t="s">
        <v>753</v>
      </c>
      <c r="F927" s="147">
        <v>2620</v>
      </c>
      <c r="G927" s="125"/>
      <c r="H927" s="150"/>
    </row>
    <row r="928" spans="1:8" ht="15.75" x14ac:dyDescent="0.25">
      <c r="A928" s="104"/>
      <c r="B928" s="151" t="s">
        <v>570</v>
      </c>
      <c r="C928" s="81"/>
      <c r="D928" s="157">
        <v>45610</v>
      </c>
      <c r="E928" s="171" t="s">
        <v>754</v>
      </c>
      <c r="F928" s="147">
        <v>226560</v>
      </c>
      <c r="G928" s="125"/>
      <c r="H928" s="150"/>
    </row>
    <row r="929" spans="1:8" ht="15.75" x14ac:dyDescent="0.25">
      <c r="A929" s="104"/>
      <c r="B929" s="151" t="s">
        <v>565</v>
      </c>
      <c r="C929" s="81"/>
      <c r="D929" s="157">
        <v>45610</v>
      </c>
      <c r="E929" s="171" t="s">
        <v>755</v>
      </c>
      <c r="F929" s="147">
        <v>1692706</v>
      </c>
      <c r="G929" s="125"/>
      <c r="H929" s="150"/>
    </row>
    <row r="930" spans="1:8" ht="15.75" x14ac:dyDescent="0.25">
      <c r="A930" s="104"/>
      <c r="B930" s="151" t="s">
        <v>579</v>
      </c>
      <c r="C930" s="81"/>
      <c r="D930" s="157">
        <v>45611</v>
      </c>
      <c r="E930" s="171" t="s">
        <v>756</v>
      </c>
      <c r="F930" s="147">
        <v>91200</v>
      </c>
      <c r="G930" s="125"/>
      <c r="H930" s="150"/>
    </row>
    <row r="931" spans="1:8" ht="15.75" x14ac:dyDescent="0.25">
      <c r="A931" s="104"/>
      <c r="B931" s="151" t="s">
        <v>367</v>
      </c>
      <c r="C931" s="81"/>
      <c r="D931" s="157">
        <v>45611</v>
      </c>
      <c r="E931" s="171" t="s">
        <v>757</v>
      </c>
      <c r="F931" s="147">
        <v>111333</v>
      </c>
      <c r="G931" s="125"/>
      <c r="H931" s="150"/>
    </row>
    <row r="932" spans="1:8" ht="15.75" x14ac:dyDescent="0.25">
      <c r="A932" s="104"/>
      <c r="B932" s="151" t="s">
        <v>574</v>
      </c>
      <c r="C932" s="81"/>
      <c r="D932" s="157">
        <v>45612</v>
      </c>
      <c r="E932" s="171" t="s">
        <v>613</v>
      </c>
      <c r="F932" s="147">
        <v>405014</v>
      </c>
      <c r="G932" s="125"/>
      <c r="H932" s="150"/>
    </row>
    <row r="933" spans="1:8" ht="15.75" x14ac:dyDescent="0.25">
      <c r="A933" s="104"/>
      <c r="B933" s="151" t="s">
        <v>159</v>
      </c>
      <c r="C933" s="81"/>
      <c r="D933" s="157">
        <v>45612</v>
      </c>
      <c r="E933" s="171" t="s">
        <v>758</v>
      </c>
      <c r="F933" s="147">
        <v>16512</v>
      </c>
      <c r="G933" s="125"/>
      <c r="H933" s="150"/>
    </row>
    <row r="934" spans="1:8" ht="15.75" x14ac:dyDescent="0.25">
      <c r="A934" s="104"/>
      <c r="B934" s="151" t="s">
        <v>367</v>
      </c>
      <c r="C934" s="81"/>
      <c r="D934" s="157">
        <v>45612</v>
      </c>
      <c r="E934" s="171" t="s">
        <v>759</v>
      </c>
      <c r="F934" s="147">
        <v>89196</v>
      </c>
      <c r="G934" s="125"/>
      <c r="H934" s="150"/>
    </row>
    <row r="935" spans="1:8" ht="15.75" x14ac:dyDescent="0.25">
      <c r="A935" s="104"/>
      <c r="B935" s="151" t="s">
        <v>565</v>
      </c>
      <c r="C935" s="81"/>
      <c r="D935" s="157">
        <v>45612</v>
      </c>
      <c r="E935" s="171" t="s">
        <v>760</v>
      </c>
      <c r="F935" s="147">
        <v>1683781</v>
      </c>
      <c r="G935" s="125"/>
      <c r="H935" s="150"/>
    </row>
    <row r="936" spans="1:8" ht="15.75" x14ac:dyDescent="0.25">
      <c r="A936" s="104"/>
      <c r="B936" s="151" t="s">
        <v>578</v>
      </c>
      <c r="C936" s="81"/>
      <c r="D936" s="157">
        <v>45614</v>
      </c>
      <c r="E936" s="171" t="s">
        <v>761</v>
      </c>
      <c r="F936" s="147">
        <v>141258</v>
      </c>
      <c r="G936" s="125"/>
      <c r="H936" s="150"/>
    </row>
    <row r="937" spans="1:8" ht="15.75" x14ac:dyDescent="0.25">
      <c r="A937" s="104"/>
      <c r="B937" s="151" t="s">
        <v>570</v>
      </c>
      <c r="C937" s="81"/>
      <c r="D937" s="157">
        <v>45614</v>
      </c>
      <c r="E937" s="171" t="s">
        <v>762</v>
      </c>
      <c r="F937" s="147">
        <v>23718</v>
      </c>
      <c r="G937" s="125"/>
      <c r="H937" s="150"/>
    </row>
    <row r="938" spans="1:8" ht="15.75" x14ac:dyDescent="0.25">
      <c r="A938" s="104"/>
      <c r="B938" s="151" t="s">
        <v>491</v>
      </c>
      <c r="C938" s="81"/>
      <c r="D938" s="157">
        <v>45615</v>
      </c>
      <c r="E938" s="171" t="s">
        <v>763</v>
      </c>
      <c r="F938" s="147">
        <v>31680</v>
      </c>
      <c r="G938" s="125"/>
      <c r="H938" s="150"/>
    </row>
    <row r="939" spans="1:8" ht="15.75" x14ac:dyDescent="0.25">
      <c r="A939" s="104"/>
      <c r="B939" s="151" t="s">
        <v>579</v>
      </c>
      <c r="C939" s="81"/>
      <c r="D939" s="157">
        <v>45615</v>
      </c>
      <c r="E939" s="171" t="s">
        <v>764</v>
      </c>
      <c r="F939" s="147">
        <v>188800</v>
      </c>
      <c r="G939" s="125"/>
      <c r="H939" s="150"/>
    </row>
    <row r="940" spans="1:8" ht="15.75" x14ac:dyDescent="0.25">
      <c r="A940" s="104"/>
      <c r="B940" s="151" t="s">
        <v>581</v>
      </c>
      <c r="C940" s="81"/>
      <c r="D940" s="157">
        <v>45619</v>
      </c>
      <c r="E940" s="171" t="s">
        <v>765</v>
      </c>
      <c r="F940" s="147">
        <v>2446058</v>
      </c>
      <c r="G940" s="125"/>
      <c r="H940" s="150"/>
    </row>
    <row r="941" spans="1:8" ht="15.75" x14ac:dyDescent="0.25">
      <c r="A941" s="104"/>
      <c r="B941" s="151" t="s">
        <v>581</v>
      </c>
      <c r="C941" s="81"/>
      <c r="D941" s="157">
        <v>45621</v>
      </c>
      <c r="E941" s="171" t="s">
        <v>766</v>
      </c>
      <c r="F941" s="147">
        <v>2400132</v>
      </c>
      <c r="G941" s="125"/>
      <c r="H941" s="150"/>
    </row>
    <row r="942" spans="1:8" ht="15.75" x14ac:dyDescent="0.25">
      <c r="A942" s="104"/>
      <c r="B942" s="151" t="s">
        <v>367</v>
      </c>
      <c r="C942" s="81"/>
      <c r="D942" s="157">
        <v>45621</v>
      </c>
      <c r="E942" s="171" t="s">
        <v>767</v>
      </c>
      <c r="F942" s="147">
        <v>133340</v>
      </c>
      <c r="G942" s="125"/>
      <c r="H942" s="150"/>
    </row>
    <row r="943" spans="1:8" ht="15.75" x14ac:dyDescent="0.25">
      <c r="A943" s="104"/>
      <c r="B943" s="151" t="s">
        <v>581</v>
      </c>
      <c r="C943" s="81"/>
      <c r="D943" s="157">
        <v>45624</v>
      </c>
      <c r="E943" s="171" t="s">
        <v>768</v>
      </c>
      <c r="F943" s="147">
        <v>2442428</v>
      </c>
      <c r="G943" s="125"/>
      <c r="H943" s="150"/>
    </row>
    <row r="944" spans="1:8" ht="15.75" x14ac:dyDescent="0.25">
      <c r="A944" s="104"/>
      <c r="B944" s="151" t="s">
        <v>313</v>
      </c>
      <c r="C944" s="81"/>
      <c r="D944" s="157">
        <v>45627</v>
      </c>
      <c r="E944" s="171" t="s">
        <v>769</v>
      </c>
      <c r="F944" s="147">
        <v>107135</v>
      </c>
      <c r="G944" s="125"/>
      <c r="H944" s="150"/>
    </row>
    <row r="945" spans="1:8" ht="15.75" x14ac:dyDescent="0.25">
      <c r="A945" s="104"/>
      <c r="B945" s="151" t="s">
        <v>570</v>
      </c>
      <c r="C945" s="81"/>
      <c r="D945" s="157">
        <v>45627</v>
      </c>
      <c r="E945" s="171" t="s">
        <v>770</v>
      </c>
      <c r="F945" s="147">
        <v>151040</v>
      </c>
      <c r="G945" s="125"/>
      <c r="H945" s="150"/>
    </row>
    <row r="946" spans="1:8" ht="15.75" x14ac:dyDescent="0.25">
      <c r="A946" s="104"/>
      <c r="B946" s="151" t="s">
        <v>277</v>
      </c>
      <c r="C946" s="81"/>
      <c r="D946" s="157">
        <v>45627</v>
      </c>
      <c r="E946" s="171" t="s">
        <v>771</v>
      </c>
      <c r="F946" s="147">
        <v>7481</v>
      </c>
      <c r="G946" s="125"/>
      <c r="H946" s="150"/>
    </row>
    <row r="947" spans="1:8" ht="15.75" x14ac:dyDescent="0.25">
      <c r="A947" s="104"/>
      <c r="B947" s="151" t="s">
        <v>481</v>
      </c>
      <c r="C947" s="81"/>
      <c r="D947" s="157">
        <v>45627</v>
      </c>
      <c r="E947" s="171" t="s">
        <v>772</v>
      </c>
      <c r="F947" s="147">
        <v>34515</v>
      </c>
      <c r="G947" s="125"/>
      <c r="H947" s="150"/>
    </row>
    <row r="948" spans="1:8" ht="15.75" x14ac:dyDescent="0.25">
      <c r="A948" s="104"/>
      <c r="B948" s="151" t="s">
        <v>579</v>
      </c>
      <c r="C948" s="81"/>
      <c r="D948" s="157">
        <v>45627</v>
      </c>
      <c r="E948" s="171" t="s">
        <v>773</v>
      </c>
      <c r="F948" s="147">
        <v>188800</v>
      </c>
      <c r="G948" s="125"/>
      <c r="H948" s="150"/>
    </row>
    <row r="949" spans="1:8" ht="15.75" x14ac:dyDescent="0.25">
      <c r="A949" s="104"/>
      <c r="B949" s="151" t="s">
        <v>579</v>
      </c>
      <c r="C949" s="81"/>
      <c r="D949" s="157">
        <v>45627</v>
      </c>
      <c r="E949" s="171" t="s">
        <v>594</v>
      </c>
      <c r="F949" s="147">
        <v>188800</v>
      </c>
      <c r="G949" s="125"/>
      <c r="H949" s="150"/>
    </row>
    <row r="950" spans="1:8" ht="15.75" x14ac:dyDescent="0.25">
      <c r="A950" s="104"/>
      <c r="B950" s="151" t="s">
        <v>159</v>
      </c>
      <c r="C950" s="81"/>
      <c r="D950" s="157">
        <v>45627</v>
      </c>
      <c r="E950" s="171" t="s">
        <v>774</v>
      </c>
      <c r="F950" s="147">
        <v>14656</v>
      </c>
      <c r="G950" s="125"/>
      <c r="H950" s="150"/>
    </row>
    <row r="951" spans="1:8" ht="15.75" x14ac:dyDescent="0.25">
      <c r="A951" s="104"/>
      <c r="B951" s="151" t="s">
        <v>579</v>
      </c>
      <c r="C951" s="81"/>
      <c r="D951" s="157">
        <v>45627</v>
      </c>
      <c r="E951" s="171" t="s">
        <v>775</v>
      </c>
      <c r="F951" s="147">
        <v>188800</v>
      </c>
      <c r="G951" s="125"/>
      <c r="H951" s="150"/>
    </row>
    <row r="952" spans="1:8" ht="15.75" x14ac:dyDescent="0.25">
      <c r="A952" s="104"/>
      <c r="B952" s="151" t="s">
        <v>367</v>
      </c>
      <c r="C952" s="81"/>
      <c r="D952" s="157">
        <v>45627</v>
      </c>
      <c r="E952" s="171" t="s">
        <v>776</v>
      </c>
      <c r="F952" s="147">
        <v>89503</v>
      </c>
      <c r="G952" s="125"/>
      <c r="H952" s="150"/>
    </row>
    <row r="953" spans="1:8" ht="15.75" x14ac:dyDescent="0.25">
      <c r="A953" s="104"/>
      <c r="B953" s="151" t="s">
        <v>579</v>
      </c>
      <c r="C953" s="81"/>
      <c r="D953" s="157">
        <v>45627</v>
      </c>
      <c r="E953" s="171" t="s">
        <v>777</v>
      </c>
      <c r="F953" s="147">
        <v>192000</v>
      </c>
      <c r="G953" s="125"/>
      <c r="H953" s="150"/>
    </row>
    <row r="954" spans="1:8" ht="15.75" x14ac:dyDescent="0.25">
      <c r="A954" s="104"/>
      <c r="B954" s="151" t="s">
        <v>570</v>
      </c>
      <c r="C954" s="81"/>
      <c r="D954" s="157">
        <v>45627</v>
      </c>
      <c r="E954" s="171" t="s">
        <v>778</v>
      </c>
      <c r="F954" s="147">
        <v>188800</v>
      </c>
      <c r="G954" s="125"/>
      <c r="H954" s="150"/>
    </row>
    <row r="955" spans="1:8" ht="15.75" x14ac:dyDescent="0.25">
      <c r="A955" s="104"/>
      <c r="B955" s="151" t="s">
        <v>570</v>
      </c>
      <c r="C955" s="81"/>
      <c r="D955" s="157">
        <v>45627</v>
      </c>
      <c r="E955" s="171" t="s">
        <v>779</v>
      </c>
      <c r="F955" s="147">
        <v>188800</v>
      </c>
      <c r="G955" s="125"/>
      <c r="H955" s="150"/>
    </row>
    <row r="956" spans="1:8" ht="15.75" x14ac:dyDescent="0.25">
      <c r="A956" s="104"/>
      <c r="B956" s="151" t="s">
        <v>579</v>
      </c>
      <c r="C956" s="81"/>
      <c r="D956" s="157">
        <v>45627</v>
      </c>
      <c r="E956" s="171" t="s">
        <v>780</v>
      </c>
      <c r="F956" s="147">
        <v>96000</v>
      </c>
      <c r="G956" s="125"/>
      <c r="H956" s="150"/>
    </row>
    <row r="957" spans="1:8" ht="15.75" x14ac:dyDescent="0.25">
      <c r="A957" s="104"/>
      <c r="B957" s="151" t="s">
        <v>579</v>
      </c>
      <c r="C957" s="81"/>
      <c r="D957" s="157">
        <v>45627</v>
      </c>
      <c r="E957" s="171" t="s">
        <v>781</v>
      </c>
      <c r="F957" s="147">
        <v>96000</v>
      </c>
      <c r="G957" s="125"/>
      <c r="H957" s="150"/>
    </row>
    <row r="958" spans="1:8" ht="15.75" x14ac:dyDescent="0.25">
      <c r="A958" s="104"/>
      <c r="B958" s="151" t="s">
        <v>554</v>
      </c>
      <c r="C958" s="81"/>
      <c r="D958" s="157">
        <v>45627</v>
      </c>
      <c r="E958" s="171" t="s">
        <v>782</v>
      </c>
      <c r="F958" s="147">
        <v>91474</v>
      </c>
      <c r="G958" s="125"/>
      <c r="H958" s="150"/>
    </row>
    <row r="959" spans="1:8" ht="15.75" x14ac:dyDescent="0.25">
      <c r="A959" s="104"/>
      <c r="B959" s="151" t="s">
        <v>184</v>
      </c>
      <c r="C959" s="81"/>
      <c r="D959" s="157">
        <v>45627</v>
      </c>
      <c r="E959" s="171" t="s">
        <v>783</v>
      </c>
      <c r="F959" s="147">
        <v>97600</v>
      </c>
      <c r="G959" s="125"/>
      <c r="H959" s="150"/>
    </row>
    <row r="960" spans="1:8" ht="15.75" x14ac:dyDescent="0.25">
      <c r="A960" s="104"/>
      <c r="B960" s="151" t="s">
        <v>184</v>
      </c>
      <c r="C960" s="81"/>
      <c r="D960" s="157">
        <v>45627</v>
      </c>
      <c r="E960" s="171" t="s">
        <v>784</v>
      </c>
      <c r="F960" s="147">
        <v>94400</v>
      </c>
      <c r="G960" s="125"/>
      <c r="H960" s="150"/>
    </row>
    <row r="961" spans="1:8" ht="15.75" x14ac:dyDescent="0.25">
      <c r="A961" s="104"/>
      <c r="B961" s="151" t="s">
        <v>571</v>
      </c>
      <c r="C961" s="81"/>
      <c r="D961" s="157">
        <v>45627</v>
      </c>
      <c r="E961" s="171" t="s">
        <v>785</v>
      </c>
      <c r="F961" s="147">
        <v>16501</v>
      </c>
      <c r="G961" s="125"/>
      <c r="H961" s="150"/>
    </row>
    <row r="962" spans="1:8" ht="15.75" x14ac:dyDescent="0.25">
      <c r="A962" s="104"/>
      <c r="B962" s="151" t="s">
        <v>579</v>
      </c>
      <c r="C962" s="81"/>
      <c r="D962" s="157">
        <v>45627</v>
      </c>
      <c r="E962" s="171" t="s">
        <v>786</v>
      </c>
      <c r="F962" s="147">
        <v>153600</v>
      </c>
      <c r="G962" s="125"/>
      <c r="H962" s="150"/>
    </row>
    <row r="963" spans="1:8" ht="15.75" x14ac:dyDescent="0.25">
      <c r="A963" s="104"/>
      <c r="B963" s="151" t="s">
        <v>184</v>
      </c>
      <c r="C963" s="81"/>
      <c r="D963" s="157">
        <v>45627</v>
      </c>
      <c r="E963" s="171" t="s">
        <v>787</v>
      </c>
      <c r="F963" s="147">
        <v>97600</v>
      </c>
      <c r="G963" s="125"/>
      <c r="H963" s="150"/>
    </row>
    <row r="964" spans="1:8" ht="15.75" x14ac:dyDescent="0.25">
      <c r="A964" s="104"/>
      <c r="B964" s="151" t="s">
        <v>579</v>
      </c>
      <c r="C964" s="81"/>
      <c r="D964" s="157">
        <v>45627</v>
      </c>
      <c r="E964" s="171" t="s">
        <v>788</v>
      </c>
      <c r="F964" s="147">
        <v>153600</v>
      </c>
      <c r="G964" s="125"/>
      <c r="H964" s="150"/>
    </row>
    <row r="965" spans="1:8" ht="15.75" x14ac:dyDescent="0.25">
      <c r="A965" s="104"/>
      <c r="B965" s="151" t="s">
        <v>139</v>
      </c>
      <c r="C965" s="81"/>
      <c r="D965" s="157">
        <v>45627</v>
      </c>
      <c r="E965" s="171" t="s">
        <v>789</v>
      </c>
      <c r="F965" s="147">
        <v>127252</v>
      </c>
      <c r="G965" s="125"/>
      <c r="H965" s="150"/>
    </row>
    <row r="966" spans="1:8" ht="15.75" x14ac:dyDescent="0.25">
      <c r="A966" s="104"/>
      <c r="B966" s="151" t="s">
        <v>139</v>
      </c>
      <c r="C966" s="81"/>
      <c r="D966" s="157">
        <v>45627</v>
      </c>
      <c r="E966" s="171" t="s">
        <v>790</v>
      </c>
      <c r="F966" s="147">
        <v>127252</v>
      </c>
      <c r="G966" s="125"/>
      <c r="H966" s="150"/>
    </row>
    <row r="967" spans="1:8" ht="15.75" x14ac:dyDescent="0.25">
      <c r="A967" s="104"/>
      <c r="B967" s="151" t="s">
        <v>367</v>
      </c>
      <c r="C967" s="81"/>
      <c r="D967" s="157">
        <v>45627</v>
      </c>
      <c r="E967" s="171" t="s">
        <v>791</v>
      </c>
      <c r="F967" s="147">
        <v>88854</v>
      </c>
      <c r="G967" s="125"/>
      <c r="H967" s="150"/>
    </row>
    <row r="968" spans="1:8" ht="15.75" x14ac:dyDescent="0.25">
      <c r="A968" s="104"/>
      <c r="B968" s="151" t="s">
        <v>582</v>
      </c>
      <c r="C968" s="81"/>
      <c r="D968" s="157">
        <v>45627</v>
      </c>
      <c r="E968" s="171" t="s">
        <v>792</v>
      </c>
      <c r="F968" s="147">
        <v>357835</v>
      </c>
      <c r="G968" s="125"/>
      <c r="H968" s="150"/>
    </row>
    <row r="969" spans="1:8" ht="15.75" x14ac:dyDescent="0.25">
      <c r="A969" s="104"/>
      <c r="B969" s="151" t="s">
        <v>562</v>
      </c>
      <c r="C969" s="81"/>
      <c r="D969" s="157">
        <v>45627</v>
      </c>
      <c r="E969" s="171" t="s">
        <v>793</v>
      </c>
      <c r="F969" s="147">
        <v>40610</v>
      </c>
      <c r="G969" s="125"/>
      <c r="H969" s="150"/>
    </row>
    <row r="970" spans="1:8" ht="15.75" x14ac:dyDescent="0.25">
      <c r="A970" s="104"/>
      <c r="B970" s="151" t="s">
        <v>572</v>
      </c>
      <c r="C970" s="81"/>
      <c r="D970" s="157">
        <v>45627</v>
      </c>
      <c r="E970" s="171" t="s">
        <v>794</v>
      </c>
      <c r="F970" s="147">
        <v>405212</v>
      </c>
      <c r="G970" s="125"/>
      <c r="H970" s="150"/>
    </row>
    <row r="971" spans="1:8" ht="15.75" x14ac:dyDescent="0.25">
      <c r="A971" s="104"/>
      <c r="B971" s="151" t="s">
        <v>562</v>
      </c>
      <c r="C971" s="81"/>
      <c r="D971" s="157">
        <v>45627</v>
      </c>
      <c r="E971" s="171" t="s">
        <v>795</v>
      </c>
      <c r="F971" s="147">
        <v>76362</v>
      </c>
      <c r="G971" s="125"/>
      <c r="H971" s="150"/>
    </row>
    <row r="972" spans="1:8" ht="15.75" x14ac:dyDescent="0.25">
      <c r="A972" s="104"/>
      <c r="B972" s="151" t="s">
        <v>562</v>
      </c>
      <c r="C972" s="81"/>
      <c r="D972" s="157">
        <v>45627</v>
      </c>
      <c r="E972" s="171" t="s">
        <v>796</v>
      </c>
      <c r="F972" s="147">
        <v>27626</v>
      </c>
      <c r="G972" s="125"/>
      <c r="H972" s="150"/>
    </row>
    <row r="973" spans="1:8" ht="15.75" x14ac:dyDescent="0.25">
      <c r="A973" s="104"/>
      <c r="B973" s="151" t="s">
        <v>562</v>
      </c>
      <c r="C973" s="81"/>
      <c r="D973" s="157">
        <v>45627</v>
      </c>
      <c r="E973" s="171" t="s">
        <v>797</v>
      </c>
      <c r="F973" s="147">
        <v>3077</v>
      </c>
      <c r="G973" s="125"/>
      <c r="H973" s="150"/>
    </row>
    <row r="974" spans="1:8" ht="15.75" x14ac:dyDescent="0.25">
      <c r="A974" s="104"/>
      <c r="B974" s="151" t="s">
        <v>562</v>
      </c>
      <c r="C974" s="81"/>
      <c r="D974" s="157">
        <v>45627</v>
      </c>
      <c r="E974" s="171" t="s">
        <v>798</v>
      </c>
      <c r="F974" s="147">
        <v>17806</v>
      </c>
      <c r="G974" s="125"/>
      <c r="H974" s="150"/>
    </row>
    <row r="975" spans="1:8" ht="15.75" x14ac:dyDescent="0.25">
      <c r="A975" s="104"/>
      <c r="B975" s="151" t="s">
        <v>562</v>
      </c>
      <c r="C975" s="81"/>
      <c r="D975" s="157">
        <v>45627</v>
      </c>
      <c r="E975" s="171" t="s">
        <v>799</v>
      </c>
      <c r="F975" s="147">
        <v>79485</v>
      </c>
      <c r="G975" s="125"/>
      <c r="H975" s="150"/>
    </row>
    <row r="976" spans="1:8" ht="15.75" x14ac:dyDescent="0.25">
      <c r="A976" s="104"/>
      <c r="B976" s="151" t="s">
        <v>562</v>
      </c>
      <c r="C976" s="81"/>
      <c r="D976" s="157">
        <v>45627</v>
      </c>
      <c r="E976" s="171" t="s">
        <v>800</v>
      </c>
      <c r="F976" s="147">
        <v>133776</v>
      </c>
      <c r="G976" s="125"/>
      <c r="H976" s="150"/>
    </row>
    <row r="977" spans="1:8" ht="15.75" x14ac:dyDescent="0.25">
      <c r="A977" s="104"/>
      <c r="B977" s="151" t="s">
        <v>562</v>
      </c>
      <c r="C977" s="81"/>
      <c r="D977" s="157">
        <v>45627</v>
      </c>
      <c r="E977" s="171" t="s">
        <v>801</v>
      </c>
      <c r="F977" s="147">
        <v>115333</v>
      </c>
      <c r="G977" s="125"/>
      <c r="H977" s="150"/>
    </row>
    <row r="978" spans="1:8" ht="15.75" x14ac:dyDescent="0.25">
      <c r="A978" s="104"/>
      <c r="B978" s="151" t="s">
        <v>562</v>
      </c>
      <c r="C978" s="81"/>
      <c r="D978" s="157">
        <v>45627</v>
      </c>
      <c r="E978" s="171" t="s">
        <v>802</v>
      </c>
      <c r="F978" s="147">
        <v>43050</v>
      </c>
      <c r="G978" s="125"/>
      <c r="H978" s="150"/>
    </row>
    <row r="979" spans="1:8" ht="15.75" x14ac:dyDescent="0.25">
      <c r="A979" s="104"/>
      <c r="B979" s="151" t="s">
        <v>569</v>
      </c>
      <c r="C979" s="81"/>
      <c r="D979" s="157">
        <v>45627</v>
      </c>
      <c r="E979" s="171" t="s">
        <v>803</v>
      </c>
      <c r="F979" s="147">
        <v>633236</v>
      </c>
      <c r="G979" s="125"/>
      <c r="H979" s="150"/>
    </row>
    <row r="980" spans="1:8" ht="15.75" x14ac:dyDescent="0.25">
      <c r="A980" s="104"/>
      <c r="B980" s="151" t="s">
        <v>565</v>
      </c>
      <c r="C980" s="81"/>
      <c r="D980" s="157">
        <v>45627</v>
      </c>
      <c r="E980" s="171" t="s">
        <v>804</v>
      </c>
      <c r="F980" s="147">
        <v>1700398</v>
      </c>
      <c r="G980" s="125"/>
      <c r="H980" s="150"/>
    </row>
    <row r="981" spans="1:8" ht="15.75" x14ac:dyDescent="0.25">
      <c r="A981" s="104"/>
      <c r="B981" s="151" t="s">
        <v>572</v>
      </c>
      <c r="C981" s="81"/>
      <c r="D981" s="157">
        <v>45627</v>
      </c>
      <c r="E981" s="171" t="s">
        <v>805</v>
      </c>
      <c r="F981" s="147">
        <v>13027</v>
      </c>
      <c r="G981" s="125"/>
      <c r="H981" s="150"/>
    </row>
    <row r="982" spans="1:8" ht="15.75" x14ac:dyDescent="0.25">
      <c r="A982" s="104"/>
      <c r="B982" s="151" t="s">
        <v>571</v>
      </c>
      <c r="C982" s="81"/>
      <c r="D982" s="157">
        <v>45627</v>
      </c>
      <c r="E982" s="171" t="s">
        <v>806</v>
      </c>
      <c r="F982" s="147">
        <v>23039</v>
      </c>
      <c r="G982" s="125"/>
      <c r="H982" s="150"/>
    </row>
    <row r="983" spans="1:8" ht="15.75" x14ac:dyDescent="0.25">
      <c r="A983" s="104"/>
      <c r="B983" s="151" t="s">
        <v>571</v>
      </c>
      <c r="C983" s="81"/>
      <c r="D983" s="157">
        <v>45627</v>
      </c>
      <c r="E983" s="171" t="s">
        <v>807</v>
      </c>
      <c r="F983" s="147">
        <v>51530</v>
      </c>
      <c r="G983" s="125"/>
      <c r="H983" s="150"/>
    </row>
    <row r="984" spans="1:8" ht="15.75" x14ac:dyDescent="0.25">
      <c r="A984" s="104"/>
      <c r="B984" s="151" t="s">
        <v>567</v>
      </c>
      <c r="C984" s="81"/>
      <c r="D984" s="157">
        <v>45627</v>
      </c>
      <c r="E984" s="171" t="s">
        <v>808</v>
      </c>
      <c r="F984" s="147">
        <v>995818</v>
      </c>
      <c r="G984" s="125"/>
      <c r="H984" s="150"/>
    </row>
    <row r="985" spans="1:8" ht="15.75" x14ac:dyDescent="0.25">
      <c r="A985" s="104"/>
      <c r="B985" s="151" t="s">
        <v>562</v>
      </c>
      <c r="C985" s="81"/>
      <c r="D985" s="157">
        <v>45627</v>
      </c>
      <c r="E985" s="171" t="s">
        <v>809</v>
      </c>
      <c r="F985" s="147">
        <v>17346</v>
      </c>
      <c r="G985" s="125"/>
      <c r="H985" s="150"/>
    </row>
    <row r="986" spans="1:8" ht="15.75" x14ac:dyDescent="0.25">
      <c r="A986" s="104"/>
      <c r="B986" s="151" t="s">
        <v>579</v>
      </c>
      <c r="C986" s="81"/>
      <c r="D986" s="157">
        <v>45627</v>
      </c>
      <c r="E986" s="171" t="s">
        <v>810</v>
      </c>
      <c r="F986" s="147">
        <v>192000</v>
      </c>
      <c r="G986" s="125"/>
      <c r="H986" s="150"/>
    </row>
    <row r="987" spans="1:8" ht="15.75" x14ac:dyDescent="0.25">
      <c r="A987" s="104"/>
      <c r="B987" s="151" t="s">
        <v>579</v>
      </c>
      <c r="C987" s="81"/>
      <c r="D987" s="157">
        <v>45627</v>
      </c>
      <c r="E987" s="171" t="s">
        <v>811</v>
      </c>
      <c r="F987" s="147">
        <v>76800</v>
      </c>
      <c r="G987" s="125"/>
      <c r="H987" s="150"/>
    </row>
    <row r="988" spans="1:8" ht="15.75" x14ac:dyDescent="0.25">
      <c r="A988" s="104"/>
      <c r="B988" s="151" t="s">
        <v>579</v>
      </c>
      <c r="C988" s="81"/>
      <c r="D988" s="157">
        <v>45627</v>
      </c>
      <c r="E988" s="171" t="s">
        <v>812</v>
      </c>
      <c r="F988" s="147">
        <v>192000</v>
      </c>
      <c r="G988" s="125"/>
      <c r="H988" s="150"/>
    </row>
    <row r="989" spans="1:8" ht="15.75" x14ac:dyDescent="0.25">
      <c r="A989" s="104"/>
      <c r="B989" s="151" t="s">
        <v>159</v>
      </c>
      <c r="C989" s="81"/>
      <c r="D989" s="157">
        <v>45627</v>
      </c>
      <c r="E989" s="171" t="s">
        <v>813</v>
      </c>
      <c r="F989" s="147">
        <v>84783</v>
      </c>
      <c r="G989" s="125"/>
      <c r="H989" s="150"/>
    </row>
    <row r="990" spans="1:8" ht="15.75" x14ac:dyDescent="0.25">
      <c r="A990" s="104"/>
      <c r="B990" s="151" t="s">
        <v>159</v>
      </c>
      <c r="C990" s="81"/>
      <c r="D990" s="157">
        <v>45627</v>
      </c>
      <c r="E990" s="171" t="s">
        <v>814</v>
      </c>
      <c r="F990" s="147">
        <v>5747</v>
      </c>
      <c r="G990" s="125"/>
      <c r="H990" s="150"/>
    </row>
    <row r="991" spans="1:8" ht="15.75" x14ac:dyDescent="0.25">
      <c r="A991" s="104"/>
      <c r="B991" s="151" t="s">
        <v>159</v>
      </c>
      <c r="C991" s="81"/>
      <c r="D991" s="157">
        <v>45627</v>
      </c>
      <c r="E991" s="171" t="s">
        <v>815</v>
      </c>
      <c r="F991" s="147">
        <v>12184</v>
      </c>
      <c r="G991" s="125"/>
      <c r="H991" s="150"/>
    </row>
    <row r="992" spans="1:8" ht="15.75" x14ac:dyDescent="0.25">
      <c r="A992" s="104"/>
      <c r="B992" s="151" t="s">
        <v>159</v>
      </c>
      <c r="C992" s="81"/>
      <c r="D992" s="157">
        <v>45627</v>
      </c>
      <c r="E992" s="171" t="s">
        <v>816</v>
      </c>
      <c r="F992" s="147">
        <v>100866</v>
      </c>
      <c r="G992" s="125"/>
      <c r="H992" s="150"/>
    </row>
    <row r="993" spans="1:8" ht="15.75" x14ac:dyDescent="0.25">
      <c r="A993" s="104"/>
      <c r="B993" s="151" t="s">
        <v>159</v>
      </c>
      <c r="C993" s="81"/>
      <c r="D993" s="157">
        <v>45627</v>
      </c>
      <c r="E993" s="171" t="s">
        <v>817</v>
      </c>
      <c r="F993" s="147">
        <v>5428</v>
      </c>
      <c r="G993" s="125"/>
      <c r="H993" s="150"/>
    </row>
    <row r="994" spans="1:8" ht="15.75" x14ac:dyDescent="0.25">
      <c r="A994" s="104"/>
      <c r="B994" s="151" t="s">
        <v>159</v>
      </c>
      <c r="C994" s="81"/>
      <c r="D994" s="157">
        <v>45627</v>
      </c>
      <c r="E994" s="171" t="s">
        <v>818</v>
      </c>
      <c r="F994" s="147">
        <v>49560</v>
      </c>
      <c r="G994" s="125"/>
      <c r="H994" s="150"/>
    </row>
    <row r="995" spans="1:8" ht="15.75" x14ac:dyDescent="0.25">
      <c r="A995" s="104"/>
      <c r="B995" s="151" t="s">
        <v>578</v>
      </c>
      <c r="C995" s="81"/>
      <c r="D995" s="157">
        <v>45627</v>
      </c>
      <c r="E995" s="171" t="s">
        <v>819</v>
      </c>
      <c r="F995" s="147">
        <v>142447</v>
      </c>
      <c r="G995" s="125"/>
      <c r="H995" s="150"/>
    </row>
    <row r="996" spans="1:8" ht="15.75" x14ac:dyDescent="0.25">
      <c r="A996" s="104"/>
      <c r="B996" s="151" t="s">
        <v>578</v>
      </c>
      <c r="C996" s="81"/>
      <c r="D996" s="157">
        <v>45627</v>
      </c>
      <c r="E996" s="171" t="s">
        <v>820</v>
      </c>
      <c r="F996" s="147">
        <v>162162</v>
      </c>
      <c r="G996" s="125"/>
      <c r="H996" s="150"/>
    </row>
    <row r="997" spans="1:8" ht="15.75" x14ac:dyDescent="0.25">
      <c r="A997" s="104"/>
      <c r="B997" s="151" t="s">
        <v>578</v>
      </c>
      <c r="C997" s="81"/>
      <c r="D997" s="157">
        <v>45627</v>
      </c>
      <c r="E997" s="171" t="s">
        <v>821</v>
      </c>
      <c r="F997" s="147">
        <v>178952</v>
      </c>
      <c r="G997" s="125"/>
      <c r="H997" s="150"/>
    </row>
    <row r="998" spans="1:8" ht="15.75" x14ac:dyDescent="0.25">
      <c r="A998" s="104"/>
      <c r="B998" s="151" t="s">
        <v>562</v>
      </c>
      <c r="C998" s="81"/>
      <c r="D998" s="157">
        <v>45627</v>
      </c>
      <c r="E998" s="171" t="s">
        <v>822</v>
      </c>
      <c r="F998" s="147">
        <v>30724</v>
      </c>
      <c r="G998" s="125"/>
      <c r="H998" s="150"/>
    </row>
    <row r="999" spans="1:8" ht="15.75" x14ac:dyDescent="0.25">
      <c r="A999" s="104"/>
      <c r="B999" s="151" t="s">
        <v>570</v>
      </c>
      <c r="C999" s="81"/>
      <c r="D999" s="157">
        <v>45627</v>
      </c>
      <c r="E999" s="171" t="s">
        <v>823</v>
      </c>
      <c r="F999" s="147">
        <v>55578</v>
      </c>
      <c r="G999" s="125"/>
      <c r="H999" s="150"/>
    </row>
    <row r="1000" spans="1:8" ht="15.75" x14ac:dyDescent="0.25">
      <c r="A1000" s="104"/>
      <c r="B1000" s="151" t="s">
        <v>570</v>
      </c>
      <c r="C1000" s="81"/>
      <c r="D1000" s="157">
        <v>45627</v>
      </c>
      <c r="E1000" s="171" t="s">
        <v>824</v>
      </c>
      <c r="F1000" s="147">
        <v>74104</v>
      </c>
      <c r="G1000" s="125"/>
      <c r="H1000" s="150"/>
    </row>
    <row r="1001" spans="1:8" ht="15.75" x14ac:dyDescent="0.25">
      <c r="A1001" s="104"/>
      <c r="B1001" s="151" t="s">
        <v>562</v>
      </c>
      <c r="C1001" s="81"/>
      <c r="D1001" s="157">
        <v>45627</v>
      </c>
      <c r="E1001" s="171" t="s">
        <v>825</v>
      </c>
      <c r="F1001" s="147">
        <v>10178</v>
      </c>
      <c r="G1001" s="125"/>
      <c r="H1001" s="150"/>
    </row>
    <row r="1002" spans="1:8" ht="15.75" x14ac:dyDescent="0.25">
      <c r="A1002" s="104"/>
      <c r="B1002" s="151" t="s">
        <v>570</v>
      </c>
      <c r="C1002" s="81"/>
      <c r="D1002" s="157">
        <v>45627</v>
      </c>
      <c r="E1002" s="171" t="s">
        <v>826</v>
      </c>
      <c r="F1002" s="147">
        <v>277123</v>
      </c>
      <c r="G1002" s="125"/>
      <c r="H1002" s="150"/>
    </row>
    <row r="1003" spans="1:8" ht="15.75" x14ac:dyDescent="0.25">
      <c r="A1003" s="104"/>
      <c r="B1003" s="151" t="s">
        <v>570</v>
      </c>
      <c r="C1003" s="81"/>
      <c r="D1003" s="157">
        <v>45627</v>
      </c>
      <c r="E1003" s="171" t="s">
        <v>827</v>
      </c>
      <c r="F1003" s="147">
        <v>6549</v>
      </c>
      <c r="G1003" s="125"/>
      <c r="H1003" s="150"/>
    </row>
    <row r="1004" spans="1:8" ht="15.75" x14ac:dyDescent="0.25">
      <c r="A1004" s="104"/>
      <c r="B1004" s="151" t="s">
        <v>570</v>
      </c>
      <c r="C1004" s="81"/>
      <c r="D1004" s="157">
        <v>45627</v>
      </c>
      <c r="E1004" s="171" t="s">
        <v>828</v>
      </c>
      <c r="F1004" s="147">
        <v>4378</v>
      </c>
      <c r="G1004" s="125"/>
      <c r="H1004" s="150"/>
    </row>
    <row r="1005" spans="1:8" ht="15.75" x14ac:dyDescent="0.25">
      <c r="A1005" s="104"/>
      <c r="B1005" s="151" t="s">
        <v>570</v>
      </c>
      <c r="C1005" s="81"/>
      <c r="D1005" s="157">
        <v>45627</v>
      </c>
      <c r="E1005" s="171" t="s">
        <v>829</v>
      </c>
      <c r="F1005" s="147">
        <v>138650</v>
      </c>
      <c r="G1005" s="125"/>
      <c r="H1005" s="150"/>
    </row>
    <row r="1006" spans="1:8" ht="15.75" x14ac:dyDescent="0.25">
      <c r="A1006" s="104"/>
      <c r="B1006" s="151" t="s">
        <v>570</v>
      </c>
      <c r="C1006" s="81"/>
      <c r="D1006" s="157">
        <v>45627</v>
      </c>
      <c r="E1006" s="171" t="s">
        <v>830</v>
      </c>
      <c r="F1006" s="147">
        <v>161738</v>
      </c>
      <c r="G1006" s="125"/>
      <c r="H1006" s="150"/>
    </row>
    <row r="1007" spans="1:8" ht="15.75" x14ac:dyDescent="0.25">
      <c r="A1007" s="104"/>
      <c r="B1007" s="151" t="s">
        <v>570</v>
      </c>
      <c r="C1007" s="81"/>
      <c r="D1007" s="157">
        <v>45627</v>
      </c>
      <c r="E1007" s="171" t="s">
        <v>831</v>
      </c>
      <c r="F1007" s="147">
        <v>159824</v>
      </c>
      <c r="G1007" s="125"/>
      <c r="H1007" s="150"/>
    </row>
    <row r="1008" spans="1:8" ht="15.75" x14ac:dyDescent="0.25">
      <c r="A1008" s="104"/>
      <c r="B1008" s="151" t="s">
        <v>570</v>
      </c>
      <c r="C1008" s="81"/>
      <c r="D1008" s="157">
        <v>45627</v>
      </c>
      <c r="E1008" s="171" t="s">
        <v>832</v>
      </c>
      <c r="F1008" s="147">
        <v>188800</v>
      </c>
      <c r="G1008" s="125"/>
      <c r="H1008" s="150"/>
    </row>
    <row r="1009" spans="1:8" ht="15.75" x14ac:dyDescent="0.25">
      <c r="A1009" s="104"/>
      <c r="B1009" s="151" t="s">
        <v>570</v>
      </c>
      <c r="C1009" s="81"/>
      <c r="D1009" s="157">
        <v>45627</v>
      </c>
      <c r="E1009" s="171" t="s">
        <v>833</v>
      </c>
      <c r="F1009" s="147">
        <v>188800</v>
      </c>
      <c r="G1009" s="125"/>
      <c r="H1009" s="150"/>
    </row>
    <row r="1010" spans="1:8" ht="15.75" x14ac:dyDescent="0.25">
      <c r="A1010" s="104"/>
      <c r="B1010" s="151" t="s">
        <v>578</v>
      </c>
      <c r="C1010" s="81"/>
      <c r="D1010" s="157">
        <v>45627</v>
      </c>
      <c r="E1010" s="171" t="s">
        <v>834</v>
      </c>
      <c r="F1010" s="147">
        <v>174463</v>
      </c>
      <c r="G1010" s="125"/>
      <c r="H1010" s="150"/>
    </row>
    <row r="1011" spans="1:8" ht="15.75" x14ac:dyDescent="0.25">
      <c r="A1011" s="104"/>
      <c r="B1011" s="151" t="s">
        <v>578</v>
      </c>
      <c r="C1011" s="81"/>
      <c r="D1011" s="157">
        <v>45627</v>
      </c>
      <c r="E1011" s="171" t="s">
        <v>835</v>
      </c>
      <c r="F1011" s="147">
        <v>151421</v>
      </c>
      <c r="G1011" s="125"/>
      <c r="H1011" s="150"/>
    </row>
    <row r="1012" spans="1:8" ht="15.75" x14ac:dyDescent="0.25">
      <c r="A1012" s="104"/>
      <c r="B1012" s="151" t="s">
        <v>562</v>
      </c>
      <c r="C1012" s="81"/>
      <c r="D1012" s="157">
        <v>45627</v>
      </c>
      <c r="E1012" s="171" t="s">
        <v>836</v>
      </c>
      <c r="F1012" s="147">
        <v>19567</v>
      </c>
      <c r="G1012" s="125"/>
      <c r="H1012" s="150"/>
    </row>
    <row r="1013" spans="1:8" ht="15.75" x14ac:dyDescent="0.25">
      <c r="A1013" s="104"/>
      <c r="B1013" s="151" t="s">
        <v>562</v>
      </c>
      <c r="C1013" s="81"/>
      <c r="D1013" s="157">
        <v>45627</v>
      </c>
      <c r="E1013" s="171" t="s">
        <v>837</v>
      </c>
      <c r="F1013" s="147">
        <v>41497</v>
      </c>
      <c r="G1013" s="125"/>
      <c r="H1013" s="150"/>
    </row>
    <row r="1014" spans="1:8" ht="15.75" x14ac:dyDescent="0.25">
      <c r="A1014" s="104"/>
      <c r="B1014" s="151" t="s">
        <v>574</v>
      </c>
      <c r="C1014" s="81"/>
      <c r="D1014" s="157">
        <v>45627</v>
      </c>
      <c r="E1014" s="171" t="s">
        <v>838</v>
      </c>
      <c r="F1014" s="147">
        <v>172906</v>
      </c>
      <c r="G1014" s="125"/>
      <c r="H1014" s="150"/>
    </row>
    <row r="1015" spans="1:8" ht="15.75" x14ac:dyDescent="0.25">
      <c r="A1015" s="104"/>
      <c r="B1015" s="151" t="s">
        <v>486</v>
      </c>
      <c r="C1015" s="81"/>
      <c r="D1015" s="157">
        <v>45627</v>
      </c>
      <c r="E1015" s="171" t="s">
        <v>839</v>
      </c>
      <c r="F1015" s="147">
        <v>241821</v>
      </c>
      <c r="G1015" s="125"/>
      <c r="H1015" s="150"/>
    </row>
    <row r="1016" spans="1:8" ht="15.75" x14ac:dyDescent="0.25">
      <c r="A1016" s="104"/>
      <c r="B1016" s="151" t="s">
        <v>569</v>
      </c>
      <c r="C1016" s="81"/>
      <c r="D1016" s="157">
        <v>45627</v>
      </c>
      <c r="E1016" s="171" t="s">
        <v>840</v>
      </c>
      <c r="F1016" s="147">
        <v>693824</v>
      </c>
      <c r="G1016" s="125"/>
      <c r="H1016" s="150"/>
    </row>
    <row r="1017" spans="1:8" ht="15.75" x14ac:dyDescent="0.25">
      <c r="A1017" s="104"/>
      <c r="B1017" s="151" t="s">
        <v>309</v>
      </c>
      <c r="C1017" s="81"/>
      <c r="D1017" s="157">
        <v>45627</v>
      </c>
      <c r="E1017" s="171" t="s">
        <v>841</v>
      </c>
      <c r="F1017" s="147">
        <v>126230</v>
      </c>
      <c r="G1017" s="125"/>
      <c r="H1017" s="150"/>
    </row>
    <row r="1018" spans="1:8" ht="15.75" x14ac:dyDescent="0.25">
      <c r="A1018" s="104"/>
      <c r="B1018" s="151" t="s">
        <v>491</v>
      </c>
      <c r="C1018" s="81"/>
      <c r="D1018" s="157">
        <v>45628</v>
      </c>
      <c r="E1018" s="171" t="s">
        <v>842</v>
      </c>
      <c r="F1018" s="147">
        <v>826655</v>
      </c>
      <c r="G1018" s="125"/>
      <c r="H1018" s="150"/>
    </row>
    <row r="1019" spans="1:8" ht="15.75" x14ac:dyDescent="0.25">
      <c r="A1019" s="104"/>
      <c r="B1019" s="151" t="s">
        <v>184</v>
      </c>
      <c r="C1019" s="81"/>
      <c r="D1019" s="157">
        <v>45628</v>
      </c>
      <c r="E1019" s="171" t="s">
        <v>843</v>
      </c>
      <c r="F1019" s="147">
        <v>94400</v>
      </c>
      <c r="G1019" s="125"/>
      <c r="H1019" s="150"/>
    </row>
    <row r="1020" spans="1:8" ht="15.75" x14ac:dyDescent="0.25">
      <c r="A1020" s="104"/>
      <c r="B1020" s="151" t="s">
        <v>367</v>
      </c>
      <c r="C1020" s="81"/>
      <c r="D1020" s="157">
        <v>45628</v>
      </c>
      <c r="E1020" s="171" t="s">
        <v>844</v>
      </c>
      <c r="F1020" s="147">
        <v>265441</v>
      </c>
      <c r="G1020" s="125"/>
      <c r="H1020" s="150"/>
    </row>
    <row r="1021" spans="1:8" ht="15.75" x14ac:dyDescent="0.25">
      <c r="A1021" s="104"/>
      <c r="B1021" s="151" t="s">
        <v>562</v>
      </c>
      <c r="C1021" s="81"/>
      <c r="D1021" s="157">
        <v>45629</v>
      </c>
      <c r="E1021" s="171" t="s">
        <v>845</v>
      </c>
      <c r="F1021" s="147">
        <v>1638</v>
      </c>
      <c r="G1021" s="125"/>
      <c r="H1021" s="150"/>
    </row>
    <row r="1022" spans="1:8" ht="15.75" x14ac:dyDescent="0.25">
      <c r="A1022" s="104"/>
      <c r="B1022" s="151" t="s">
        <v>562</v>
      </c>
      <c r="C1022" s="81"/>
      <c r="D1022" s="157">
        <v>45629</v>
      </c>
      <c r="E1022" s="171" t="s">
        <v>846</v>
      </c>
      <c r="F1022" s="147">
        <v>159509</v>
      </c>
      <c r="G1022" s="125"/>
      <c r="H1022" s="150"/>
    </row>
    <row r="1023" spans="1:8" ht="15.75" x14ac:dyDescent="0.25">
      <c r="A1023" s="104"/>
      <c r="B1023" s="151" t="s">
        <v>481</v>
      </c>
      <c r="C1023" s="81"/>
      <c r="D1023" s="157">
        <v>45629</v>
      </c>
      <c r="E1023" s="171" t="s">
        <v>592</v>
      </c>
      <c r="F1023" s="147">
        <v>26963</v>
      </c>
      <c r="G1023" s="125"/>
      <c r="H1023" s="150"/>
    </row>
    <row r="1024" spans="1:8" ht="15.75" x14ac:dyDescent="0.25">
      <c r="A1024" s="104"/>
      <c r="B1024" s="151" t="s">
        <v>562</v>
      </c>
      <c r="C1024" s="81"/>
      <c r="D1024" s="157">
        <v>45629</v>
      </c>
      <c r="E1024" s="171" t="s">
        <v>847</v>
      </c>
      <c r="F1024" s="147">
        <v>7806</v>
      </c>
      <c r="G1024" s="125"/>
      <c r="H1024" s="150"/>
    </row>
    <row r="1025" spans="1:8" ht="15.75" x14ac:dyDescent="0.25">
      <c r="A1025" s="104"/>
      <c r="B1025" s="151" t="s">
        <v>184</v>
      </c>
      <c r="C1025" s="81"/>
      <c r="D1025" s="157">
        <v>45630</v>
      </c>
      <c r="E1025" s="171" t="s">
        <v>848</v>
      </c>
      <c r="F1025" s="147">
        <v>147824</v>
      </c>
      <c r="G1025" s="125"/>
      <c r="H1025" s="150"/>
    </row>
    <row r="1026" spans="1:8" ht="15.75" x14ac:dyDescent="0.25">
      <c r="A1026" s="104"/>
      <c r="B1026" s="151" t="s">
        <v>562</v>
      </c>
      <c r="C1026" s="81"/>
      <c r="D1026" s="157">
        <v>45631</v>
      </c>
      <c r="E1026" s="171" t="s">
        <v>849</v>
      </c>
      <c r="F1026" s="147">
        <v>23899</v>
      </c>
      <c r="G1026" s="125"/>
      <c r="H1026" s="150"/>
    </row>
    <row r="1027" spans="1:8" ht="15.75" x14ac:dyDescent="0.25">
      <c r="A1027" s="104"/>
      <c r="B1027" s="151" t="s">
        <v>562</v>
      </c>
      <c r="C1027" s="81"/>
      <c r="D1027" s="157">
        <v>45631</v>
      </c>
      <c r="E1027" s="171" t="s">
        <v>850</v>
      </c>
      <c r="F1027" s="147">
        <v>115378</v>
      </c>
      <c r="G1027" s="125"/>
      <c r="H1027" s="150"/>
    </row>
    <row r="1028" spans="1:8" ht="15.75" x14ac:dyDescent="0.25">
      <c r="A1028" s="104"/>
      <c r="B1028" s="151" t="s">
        <v>562</v>
      </c>
      <c r="C1028" s="81"/>
      <c r="D1028" s="157">
        <v>45631</v>
      </c>
      <c r="E1028" s="171" t="s">
        <v>851</v>
      </c>
      <c r="F1028" s="147">
        <v>38555</v>
      </c>
      <c r="G1028" s="125"/>
      <c r="H1028" s="150"/>
    </row>
    <row r="1029" spans="1:8" ht="15.75" x14ac:dyDescent="0.25">
      <c r="A1029" s="104"/>
      <c r="B1029" s="151" t="s">
        <v>562</v>
      </c>
      <c r="C1029" s="81"/>
      <c r="D1029" s="157">
        <v>45632</v>
      </c>
      <c r="E1029" s="171" t="s">
        <v>852</v>
      </c>
      <c r="F1029" s="147">
        <v>92410</v>
      </c>
      <c r="G1029" s="125"/>
      <c r="H1029" s="150"/>
    </row>
    <row r="1030" spans="1:8" ht="15.75" x14ac:dyDescent="0.25">
      <c r="A1030" s="104"/>
      <c r="B1030" s="151" t="s">
        <v>562</v>
      </c>
      <c r="C1030" s="81"/>
      <c r="D1030" s="157">
        <v>45632</v>
      </c>
      <c r="E1030" s="171" t="s">
        <v>853</v>
      </c>
      <c r="F1030" s="147">
        <v>71432</v>
      </c>
      <c r="G1030" s="125"/>
      <c r="H1030" s="150"/>
    </row>
    <row r="1031" spans="1:8" ht="15.75" x14ac:dyDescent="0.25">
      <c r="A1031" s="104"/>
      <c r="B1031" s="151" t="s">
        <v>184</v>
      </c>
      <c r="C1031" s="81"/>
      <c r="D1031" s="157">
        <v>45632</v>
      </c>
      <c r="E1031" s="171" t="s">
        <v>854</v>
      </c>
      <c r="F1031" s="147">
        <v>140126</v>
      </c>
      <c r="G1031" s="125"/>
      <c r="H1031" s="150"/>
    </row>
    <row r="1032" spans="1:8" ht="15.75" x14ac:dyDescent="0.25">
      <c r="A1032" s="104"/>
      <c r="B1032" s="151" t="s">
        <v>159</v>
      </c>
      <c r="C1032" s="81"/>
      <c r="D1032" s="157">
        <v>45632</v>
      </c>
      <c r="E1032" s="171" t="s">
        <v>855</v>
      </c>
      <c r="F1032" s="147">
        <v>9024</v>
      </c>
      <c r="G1032" s="125"/>
      <c r="H1032" s="150"/>
    </row>
    <row r="1033" spans="1:8" ht="15.75" x14ac:dyDescent="0.25">
      <c r="A1033" s="104"/>
      <c r="B1033" s="151" t="s">
        <v>159</v>
      </c>
      <c r="C1033" s="81"/>
      <c r="D1033" s="157">
        <v>45632</v>
      </c>
      <c r="E1033" s="171" t="s">
        <v>856</v>
      </c>
      <c r="F1033" s="147">
        <v>45371</v>
      </c>
      <c r="G1033" s="125"/>
      <c r="H1033" s="150"/>
    </row>
    <row r="1034" spans="1:8" ht="15.75" x14ac:dyDescent="0.25">
      <c r="A1034" s="104"/>
      <c r="B1034" s="151" t="s">
        <v>562</v>
      </c>
      <c r="C1034" s="81"/>
      <c r="D1034" s="157">
        <v>45632</v>
      </c>
      <c r="E1034" s="171" t="s">
        <v>857</v>
      </c>
      <c r="F1034" s="147">
        <v>31762</v>
      </c>
      <c r="G1034" s="125"/>
      <c r="H1034" s="150"/>
    </row>
    <row r="1035" spans="1:8" ht="15.75" x14ac:dyDescent="0.25">
      <c r="A1035" s="104"/>
      <c r="B1035" s="151" t="s">
        <v>583</v>
      </c>
      <c r="C1035" s="81"/>
      <c r="D1035" s="157">
        <v>45632</v>
      </c>
      <c r="E1035" s="171" t="s">
        <v>858</v>
      </c>
      <c r="F1035" s="147">
        <v>2466250</v>
      </c>
      <c r="G1035" s="125"/>
      <c r="H1035" s="150"/>
    </row>
    <row r="1036" spans="1:8" ht="15.75" x14ac:dyDescent="0.25">
      <c r="A1036" s="104"/>
      <c r="B1036" s="151" t="s">
        <v>562</v>
      </c>
      <c r="C1036" s="81"/>
      <c r="D1036" s="157">
        <v>45633</v>
      </c>
      <c r="E1036" s="171" t="s">
        <v>859</v>
      </c>
      <c r="F1036" s="147">
        <v>75467</v>
      </c>
      <c r="G1036" s="125"/>
      <c r="H1036" s="150"/>
    </row>
    <row r="1037" spans="1:8" ht="15.75" x14ac:dyDescent="0.25">
      <c r="A1037" s="104"/>
      <c r="B1037" s="151" t="s">
        <v>562</v>
      </c>
      <c r="C1037" s="81"/>
      <c r="D1037" s="157">
        <v>45634</v>
      </c>
      <c r="E1037" s="171" t="s">
        <v>860</v>
      </c>
      <c r="F1037" s="147">
        <v>764603</v>
      </c>
      <c r="G1037" s="125"/>
      <c r="H1037" s="150"/>
    </row>
    <row r="1038" spans="1:8" ht="15.75" x14ac:dyDescent="0.25">
      <c r="A1038" s="104"/>
      <c r="B1038" s="151" t="s">
        <v>570</v>
      </c>
      <c r="C1038" s="81"/>
      <c r="D1038" s="157">
        <v>45634</v>
      </c>
      <c r="E1038" s="171" t="s">
        <v>861</v>
      </c>
      <c r="F1038" s="147">
        <v>195200</v>
      </c>
      <c r="G1038" s="125"/>
      <c r="H1038" s="150"/>
    </row>
    <row r="1039" spans="1:8" ht="15.75" x14ac:dyDescent="0.25">
      <c r="A1039" s="104"/>
      <c r="B1039" s="151" t="s">
        <v>570</v>
      </c>
      <c r="C1039" s="81"/>
      <c r="D1039" s="157">
        <v>45634</v>
      </c>
      <c r="E1039" s="171" t="s">
        <v>862</v>
      </c>
      <c r="F1039" s="147">
        <v>97600</v>
      </c>
      <c r="G1039" s="125"/>
      <c r="H1039" s="150"/>
    </row>
    <row r="1040" spans="1:8" ht="15.75" x14ac:dyDescent="0.25">
      <c r="A1040" s="104"/>
      <c r="B1040" s="151" t="s">
        <v>571</v>
      </c>
      <c r="C1040" s="81"/>
      <c r="D1040" s="157">
        <v>45635</v>
      </c>
      <c r="E1040" s="171" t="s">
        <v>863</v>
      </c>
      <c r="F1040" s="147">
        <v>23954</v>
      </c>
      <c r="G1040" s="125"/>
      <c r="H1040" s="150"/>
    </row>
    <row r="1041" spans="1:8" ht="15.75" x14ac:dyDescent="0.25">
      <c r="A1041" s="104"/>
      <c r="B1041" s="151" t="s">
        <v>139</v>
      </c>
      <c r="C1041" s="81"/>
      <c r="D1041" s="157">
        <v>45635</v>
      </c>
      <c r="E1041" s="171" t="s">
        <v>864</v>
      </c>
      <c r="F1041" s="147">
        <v>127252</v>
      </c>
      <c r="G1041" s="125"/>
      <c r="H1041" s="150"/>
    </row>
    <row r="1042" spans="1:8" ht="15.75" x14ac:dyDescent="0.25">
      <c r="A1042" s="104"/>
      <c r="B1042" s="151" t="s">
        <v>570</v>
      </c>
      <c r="C1042" s="81"/>
      <c r="D1042" s="157">
        <v>45635</v>
      </c>
      <c r="E1042" s="171" t="s">
        <v>865</v>
      </c>
      <c r="F1042" s="147">
        <v>195200</v>
      </c>
      <c r="G1042" s="125"/>
      <c r="H1042" s="150"/>
    </row>
    <row r="1043" spans="1:8" ht="15.75" x14ac:dyDescent="0.25">
      <c r="A1043" s="104"/>
      <c r="B1043" s="151" t="s">
        <v>139</v>
      </c>
      <c r="C1043" s="81"/>
      <c r="D1043" s="157">
        <v>45636</v>
      </c>
      <c r="E1043" s="171" t="s">
        <v>866</v>
      </c>
      <c r="F1043" s="147">
        <v>127252</v>
      </c>
      <c r="G1043" s="125"/>
      <c r="H1043" s="150"/>
    </row>
    <row r="1044" spans="1:8" ht="15.75" x14ac:dyDescent="0.25">
      <c r="A1044" s="104"/>
      <c r="B1044" s="151" t="s">
        <v>139</v>
      </c>
      <c r="C1044" s="81"/>
      <c r="D1044" s="157">
        <v>45636</v>
      </c>
      <c r="E1044" s="171" t="s">
        <v>867</v>
      </c>
      <c r="F1044" s="147">
        <v>127252</v>
      </c>
      <c r="G1044" s="125"/>
      <c r="H1044" s="150"/>
    </row>
    <row r="1045" spans="1:8" ht="15.75" x14ac:dyDescent="0.25">
      <c r="A1045" s="104"/>
      <c r="B1045" s="151" t="s">
        <v>570</v>
      </c>
      <c r="C1045" s="81"/>
      <c r="D1045" s="157">
        <v>45636</v>
      </c>
      <c r="E1045" s="171" t="s">
        <v>868</v>
      </c>
      <c r="F1045" s="147">
        <v>195200</v>
      </c>
      <c r="G1045" s="125"/>
      <c r="H1045" s="150"/>
    </row>
    <row r="1046" spans="1:8" ht="15.75" x14ac:dyDescent="0.25">
      <c r="A1046" s="104"/>
      <c r="B1046" s="151" t="s">
        <v>159</v>
      </c>
      <c r="C1046" s="81"/>
      <c r="D1046" s="157">
        <v>45636</v>
      </c>
      <c r="E1046" s="171" t="s">
        <v>869</v>
      </c>
      <c r="F1046" s="147">
        <v>25267</v>
      </c>
      <c r="G1046" s="125"/>
      <c r="H1046" s="150"/>
    </row>
    <row r="1047" spans="1:8" ht="15.75" x14ac:dyDescent="0.25">
      <c r="A1047" s="104"/>
      <c r="B1047" s="151" t="s">
        <v>570</v>
      </c>
      <c r="C1047" s="81"/>
      <c r="D1047" s="157">
        <v>45636</v>
      </c>
      <c r="E1047" s="171" t="s">
        <v>870</v>
      </c>
      <c r="F1047" s="147">
        <v>311024</v>
      </c>
      <c r="G1047" s="125"/>
      <c r="H1047" s="150"/>
    </row>
    <row r="1048" spans="1:8" ht="15.75" x14ac:dyDescent="0.25">
      <c r="A1048" s="104"/>
      <c r="B1048" s="151" t="s">
        <v>584</v>
      </c>
      <c r="C1048" s="81"/>
      <c r="D1048" s="157">
        <v>45636</v>
      </c>
      <c r="E1048" s="171" t="s">
        <v>871</v>
      </c>
      <c r="F1048" s="147">
        <v>153216</v>
      </c>
      <c r="G1048" s="125"/>
      <c r="H1048" s="150"/>
    </row>
    <row r="1049" spans="1:8" ht="15.75" x14ac:dyDescent="0.25">
      <c r="A1049" s="104"/>
      <c r="B1049" s="151" t="s">
        <v>491</v>
      </c>
      <c r="C1049" s="81"/>
      <c r="D1049" s="157">
        <v>45637</v>
      </c>
      <c r="E1049" s="171" t="s">
        <v>872</v>
      </c>
      <c r="F1049" s="147">
        <v>799593</v>
      </c>
      <c r="G1049" s="125"/>
      <c r="H1049" s="150"/>
    </row>
    <row r="1050" spans="1:8" ht="15.75" x14ac:dyDescent="0.25">
      <c r="A1050" s="104"/>
      <c r="B1050" s="151" t="s">
        <v>481</v>
      </c>
      <c r="C1050" s="81"/>
      <c r="D1050" s="157">
        <v>45637</v>
      </c>
      <c r="E1050" s="171" t="s">
        <v>873</v>
      </c>
      <c r="F1050" s="147">
        <v>10207</v>
      </c>
      <c r="G1050" s="125"/>
      <c r="H1050" s="150"/>
    </row>
    <row r="1051" spans="1:8" ht="15.75" x14ac:dyDescent="0.25">
      <c r="A1051" s="104"/>
      <c r="B1051" s="151" t="s">
        <v>277</v>
      </c>
      <c r="C1051" s="81"/>
      <c r="D1051" s="157">
        <v>45637</v>
      </c>
      <c r="E1051" s="171" t="s">
        <v>874</v>
      </c>
      <c r="F1051" s="147">
        <v>29610</v>
      </c>
      <c r="G1051" s="125"/>
      <c r="H1051" s="150"/>
    </row>
    <row r="1052" spans="1:8" ht="15.75" x14ac:dyDescent="0.25">
      <c r="A1052" s="104"/>
      <c r="B1052" s="151" t="s">
        <v>570</v>
      </c>
      <c r="C1052" s="81"/>
      <c r="D1052" s="157">
        <v>45638</v>
      </c>
      <c r="E1052" s="171" t="s">
        <v>875</v>
      </c>
      <c r="F1052" s="147">
        <v>195200</v>
      </c>
      <c r="G1052" s="125"/>
      <c r="H1052" s="150"/>
    </row>
    <row r="1053" spans="1:8" ht="15.75" x14ac:dyDescent="0.25">
      <c r="A1053" s="104"/>
      <c r="B1053" s="151" t="s">
        <v>562</v>
      </c>
      <c r="C1053" s="81"/>
      <c r="D1053" s="157">
        <v>45638</v>
      </c>
      <c r="E1053" s="171" t="s">
        <v>876</v>
      </c>
      <c r="F1053" s="147">
        <v>945757</v>
      </c>
      <c r="G1053" s="125"/>
      <c r="H1053" s="150"/>
    </row>
    <row r="1054" spans="1:8" ht="15.75" x14ac:dyDescent="0.25">
      <c r="A1054" s="104"/>
      <c r="B1054" s="151" t="s">
        <v>570</v>
      </c>
      <c r="C1054" s="81"/>
      <c r="D1054" s="157">
        <v>45638</v>
      </c>
      <c r="E1054" s="171" t="s">
        <v>877</v>
      </c>
      <c r="F1054" s="147">
        <v>195200</v>
      </c>
      <c r="G1054" s="125"/>
      <c r="H1054" s="150"/>
    </row>
    <row r="1055" spans="1:8" ht="15.75" x14ac:dyDescent="0.25">
      <c r="A1055" s="104"/>
      <c r="B1055" s="151" t="s">
        <v>570</v>
      </c>
      <c r="C1055" s="81"/>
      <c r="D1055" s="157">
        <v>45639</v>
      </c>
      <c r="E1055" s="171" t="s">
        <v>878</v>
      </c>
      <c r="F1055" s="147">
        <v>159304</v>
      </c>
      <c r="G1055" s="125"/>
      <c r="H1055" s="150"/>
    </row>
    <row r="1056" spans="1:8" ht="15.75" x14ac:dyDescent="0.25">
      <c r="A1056" s="104"/>
      <c r="B1056" s="151" t="s">
        <v>139</v>
      </c>
      <c r="C1056" s="81"/>
      <c r="D1056" s="157">
        <v>45639</v>
      </c>
      <c r="E1056" s="171" t="s">
        <v>879</v>
      </c>
      <c r="F1056" s="147">
        <v>127252</v>
      </c>
      <c r="G1056" s="125"/>
      <c r="H1056" s="150"/>
    </row>
    <row r="1057" spans="1:8" ht="15.75" x14ac:dyDescent="0.25">
      <c r="A1057" s="104"/>
      <c r="B1057" s="151" t="s">
        <v>159</v>
      </c>
      <c r="C1057" s="81"/>
      <c r="D1057" s="157">
        <v>45639</v>
      </c>
      <c r="E1057" s="171" t="s">
        <v>880</v>
      </c>
      <c r="F1057" s="147">
        <v>7936</v>
      </c>
      <c r="G1057" s="125"/>
      <c r="H1057" s="150"/>
    </row>
    <row r="1058" spans="1:8" ht="15.75" x14ac:dyDescent="0.25">
      <c r="A1058" s="104"/>
      <c r="B1058" s="151" t="s">
        <v>570</v>
      </c>
      <c r="C1058" s="81"/>
      <c r="D1058" s="157">
        <v>45640</v>
      </c>
      <c r="E1058" s="171" t="s">
        <v>881</v>
      </c>
      <c r="F1058" s="147">
        <v>195200</v>
      </c>
      <c r="G1058" s="125"/>
      <c r="H1058" s="150"/>
    </row>
    <row r="1059" spans="1:8" ht="15.75" x14ac:dyDescent="0.25">
      <c r="A1059" s="104"/>
      <c r="B1059" s="151" t="s">
        <v>570</v>
      </c>
      <c r="C1059" s="81"/>
      <c r="D1059" s="157">
        <v>45640</v>
      </c>
      <c r="E1059" s="171" t="s">
        <v>882</v>
      </c>
      <c r="F1059" s="147">
        <v>90624</v>
      </c>
      <c r="G1059" s="125"/>
      <c r="H1059" s="150"/>
    </row>
    <row r="1060" spans="1:8" ht="15.75" x14ac:dyDescent="0.25">
      <c r="A1060" s="104"/>
      <c r="B1060" s="151" t="s">
        <v>139</v>
      </c>
      <c r="C1060" s="81"/>
      <c r="D1060" s="157">
        <v>45640</v>
      </c>
      <c r="E1060" s="171" t="s">
        <v>883</v>
      </c>
      <c r="F1060" s="147">
        <v>127252</v>
      </c>
      <c r="G1060" s="125"/>
      <c r="H1060" s="150"/>
    </row>
    <row r="1061" spans="1:8" ht="15.75" x14ac:dyDescent="0.25">
      <c r="A1061" s="104"/>
      <c r="B1061" s="151" t="s">
        <v>565</v>
      </c>
      <c r="C1061" s="81"/>
      <c r="D1061" s="157">
        <v>45640</v>
      </c>
      <c r="E1061" s="171" t="s">
        <v>884</v>
      </c>
      <c r="F1061" s="147">
        <v>1638058</v>
      </c>
      <c r="G1061" s="125"/>
      <c r="H1061" s="150"/>
    </row>
    <row r="1062" spans="1:8" ht="15.75" x14ac:dyDescent="0.25">
      <c r="A1062" s="104"/>
      <c r="B1062" s="151" t="s">
        <v>570</v>
      </c>
      <c r="C1062" s="81"/>
      <c r="D1062" s="157">
        <v>45640</v>
      </c>
      <c r="E1062" s="171" t="s">
        <v>885</v>
      </c>
      <c r="F1062" s="147">
        <v>195200</v>
      </c>
      <c r="G1062" s="125"/>
      <c r="H1062" s="150"/>
    </row>
    <row r="1063" spans="1:8" ht="15.75" x14ac:dyDescent="0.25">
      <c r="A1063" s="104"/>
      <c r="B1063" s="151" t="s">
        <v>562</v>
      </c>
      <c r="C1063" s="81"/>
      <c r="D1063" s="157">
        <v>45640</v>
      </c>
      <c r="E1063" s="171" t="s">
        <v>886</v>
      </c>
      <c r="F1063" s="147">
        <v>380235</v>
      </c>
      <c r="G1063" s="125"/>
      <c r="H1063" s="150"/>
    </row>
    <row r="1064" spans="1:8" ht="15.75" x14ac:dyDescent="0.25">
      <c r="A1064" s="104"/>
      <c r="B1064" s="151" t="s">
        <v>570</v>
      </c>
      <c r="C1064" s="81"/>
      <c r="D1064" s="157">
        <v>45640</v>
      </c>
      <c r="E1064" s="171" t="s">
        <v>887</v>
      </c>
      <c r="F1064" s="147">
        <v>442795</v>
      </c>
      <c r="G1064" s="125"/>
      <c r="H1064" s="150"/>
    </row>
    <row r="1065" spans="1:8" ht="15.75" x14ac:dyDescent="0.25">
      <c r="A1065" s="104"/>
      <c r="B1065" s="151" t="s">
        <v>569</v>
      </c>
      <c r="C1065" s="81"/>
      <c r="D1065" s="157">
        <v>45641</v>
      </c>
      <c r="E1065" s="171" t="s">
        <v>888</v>
      </c>
      <c r="F1065" s="147">
        <v>485915</v>
      </c>
      <c r="G1065" s="125"/>
      <c r="H1065" s="150"/>
    </row>
    <row r="1066" spans="1:8" ht="15.75" x14ac:dyDescent="0.25">
      <c r="A1066" s="104"/>
      <c r="B1066" s="151" t="s">
        <v>570</v>
      </c>
      <c r="C1066" s="81"/>
      <c r="D1066" s="157">
        <v>45641</v>
      </c>
      <c r="E1066" s="171" t="s">
        <v>889</v>
      </c>
      <c r="F1066" s="147">
        <v>155111</v>
      </c>
      <c r="G1066" s="125"/>
      <c r="H1066" s="150"/>
    </row>
    <row r="1067" spans="1:8" ht="15.75" x14ac:dyDescent="0.25">
      <c r="A1067" s="104"/>
      <c r="B1067" s="151" t="s">
        <v>139</v>
      </c>
      <c r="C1067" s="81"/>
      <c r="D1067" s="157">
        <v>45642</v>
      </c>
      <c r="E1067" s="171" t="s">
        <v>890</v>
      </c>
      <c r="F1067" s="147">
        <v>127252</v>
      </c>
      <c r="G1067" s="125"/>
      <c r="H1067" s="150"/>
    </row>
    <row r="1068" spans="1:8" ht="15.75" x14ac:dyDescent="0.25">
      <c r="A1068" s="104"/>
      <c r="B1068" s="151" t="s">
        <v>571</v>
      </c>
      <c r="C1068" s="81"/>
      <c r="D1068" s="157">
        <v>45642</v>
      </c>
      <c r="E1068" s="171" t="s">
        <v>891</v>
      </c>
      <c r="F1068" s="147">
        <v>166660</v>
      </c>
      <c r="G1068" s="125"/>
      <c r="H1068" s="150"/>
    </row>
    <row r="1069" spans="1:8" ht="15.75" x14ac:dyDescent="0.25">
      <c r="A1069" s="104"/>
      <c r="B1069" s="151" t="s">
        <v>481</v>
      </c>
      <c r="C1069" s="81"/>
      <c r="D1069" s="157">
        <v>45642</v>
      </c>
      <c r="E1069" s="171" t="s">
        <v>892</v>
      </c>
      <c r="F1069" s="147">
        <v>36775</v>
      </c>
      <c r="G1069" s="125"/>
      <c r="H1069" s="150"/>
    </row>
    <row r="1070" spans="1:8" ht="15.75" x14ac:dyDescent="0.25">
      <c r="A1070" s="104"/>
      <c r="B1070" s="151" t="s">
        <v>565</v>
      </c>
      <c r="C1070" s="81"/>
      <c r="D1070" s="157">
        <v>45643</v>
      </c>
      <c r="E1070" s="171" t="s">
        <v>893</v>
      </c>
      <c r="F1070" s="147">
        <v>1594120</v>
      </c>
      <c r="G1070" s="125"/>
      <c r="H1070" s="150"/>
    </row>
    <row r="1071" spans="1:8" ht="15.75" x14ac:dyDescent="0.25">
      <c r="A1071" s="104"/>
      <c r="B1071" s="151" t="s">
        <v>570</v>
      </c>
      <c r="C1071" s="81"/>
      <c r="D1071" s="157">
        <v>45643</v>
      </c>
      <c r="E1071" s="171" t="s">
        <v>894</v>
      </c>
      <c r="F1071" s="147">
        <v>163187</v>
      </c>
      <c r="G1071" s="125"/>
      <c r="H1071" s="150"/>
    </row>
    <row r="1072" spans="1:8" ht="15.75" x14ac:dyDescent="0.25">
      <c r="A1072" s="104"/>
      <c r="B1072" s="151" t="s">
        <v>570</v>
      </c>
      <c r="C1072" s="81"/>
      <c r="D1072" s="157">
        <v>45643</v>
      </c>
      <c r="E1072" s="171" t="s">
        <v>895</v>
      </c>
      <c r="F1072" s="147">
        <v>39040</v>
      </c>
      <c r="G1072" s="125"/>
      <c r="H1072" s="150"/>
    </row>
    <row r="1073" spans="1:8" ht="15.75" x14ac:dyDescent="0.25">
      <c r="A1073" s="104"/>
      <c r="B1073" s="151" t="s">
        <v>139</v>
      </c>
      <c r="C1073" s="81"/>
      <c r="D1073" s="157">
        <v>45645</v>
      </c>
      <c r="E1073" s="171" t="s">
        <v>896</v>
      </c>
      <c r="F1073" s="147">
        <v>127252</v>
      </c>
      <c r="G1073" s="125"/>
      <c r="H1073" s="150"/>
    </row>
    <row r="1074" spans="1:8" ht="15.75" x14ac:dyDescent="0.25">
      <c r="A1074" s="104"/>
      <c r="B1074" s="151" t="s">
        <v>570</v>
      </c>
      <c r="C1074" s="81"/>
      <c r="D1074" s="157">
        <v>45645</v>
      </c>
      <c r="E1074" s="171" t="s">
        <v>897</v>
      </c>
      <c r="F1074" s="147">
        <v>113280</v>
      </c>
      <c r="G1074" s="125"/>
      <c r="H1074" s="150"/>
    </row>
    <row r="1075" spans="1:8" ht="15.75" x14ac:dyDescent="0.25">
      <c r="A1075" s="104"/>
      <c r="B1075" s="151" t="s">
        <v>159</v>
      </c>
      <c r="C1075" s="81"/>
      <c r="D1075" s="157">
        <v>45645</v>
      </c>
      <c r="E1075" s="171" t="s">
        <v>898</v>
      </c>
      <c r="F1075" s="147">
        <v>28992</v>
      </c>
      <c r="G1075" s="125"/>
      <c r="H1075" s="150"/>
    </row>
    <row r="1076" spans="1:8" ht="15.75" x14ac:dyDescent="0.25">
      <c r="A1076" s="104"/>
      <c r="B1076" s="151" t="s">
        <v>159</v>
      </c>
      <c r="C1076" s="81"/>
      <c r="D1076" s="157">
        <v>45645</v>
      </c>
      <c r="E1076" s="171" t="s">
        <v>899</v>
      </c>
      <c r="F1076" s="147">
        <v>27706</v>
      </c>
      <c r="G1076" s="125"/>
      <c r="H1076" s="150"/>
    </row>
    <row r="1077" spans="1:8" ht="15.75" x14ac:dyDescent="0.25">
      <c r="A1077" s="104"/>
      <c r="B1077" s="151" t="s">
        <v>139</v>
      </c>
      <c r="C1077" s="81"/>
      <c r="D1077" s="157">
        <v>45645</v>
      </c>
      <c r="E1077" s="171" t="s">
        <v>900</v>
      </c>
      <c r="F1077" s="147">
        <v>127252</v>
      </c>
      <c r="G1077" s="125"/>
      <c r="H1077" s="150"/>
    </row>
    <row r="1078" spans="1:8" ht="15.75" x14ac:dyDescent="0.25">
      <c r="A1078" s="104"/>
      <c r="B1078" s="151" t="s">
        <v>581</v>
      </c>
      <c r="C1078" s="81"/>
      <c r="D1078" s="157">
        <v>45646</v>
      </c>
      <c r="E1078" s="171" t="s">
        <v>901</v>
      </c>
      <c r="F1078" s="147">
        <v>1862218</v>
      </c>
      <c r="G1078" s="125"/>
      <c r="H1078" s="150"/>
    </row>
    <row r="1079" spans="1:8" ht="15.75" x14ac:dyDescent="0.25">
      <c r="A1079" s="104"/>
      <c r="B1079" s="151" t="s">
        <v>581</v>
      </c>
      <c r="C1079" s="81"/>
      <c r="D1079" s="157">
        <v>45646</v>
      </c>
      <c r="E1079" s="171" t="s">
        <v>902</v>
      </c>
      <c r="F1079" s="147">
        <v>615960</v>
      </c>
      <c r="G1079" s="125"/>
      <c r="H1079" s="150"/>
    </row>
    <row r="1080" spans="1:8" ht="15.75" x14ac:dyDescent="0.25">
      <c r="A1080" s="104"/>
      <c r="B1080" s="151" t="s">
        <v>554</v>
      </c>
      <c r="C1080" s="81"/>
      <c r="D1080" s="157">
        <v>45646</v>
      </c>
      <c r="E1080" s="171" t="s">
        <v>903</v>
      </c>
      <c r="F1080" s="147">
        <v>82647</v>
      </c>
      <c r="G1080" s="125"/>
      <c r="H1080" s="150"/>
    </row>
    <row r="1081" spans="1:8" ht="15.75" x14ac:dyDescent="0.25">
      <c r="A1081" s="104"/>
      <c r="B1081" s="151" t="s">
        <v>581</v>
      </c>
      <c r="C1081" s="81"/>
      <c r="D1081" s="157">
        <v>45647</v>
      </c>
      <c r="E1081" s="171" t="s">
        <v>904</v>
      </c>
      <c r="F1081" s="147">
        <v>544174</v>
      </c>
      <c r="G1081" s="125"/>
      <c r="H1081" s="150"/>
    </row>
    <row r="1082" spans="1:8" ht="15.75" x14ac:dyDescent="0.25">
      <c r="A1082" s="104"/>
      <c r="B1082" s="151" t="s">
        <v>581</v>
      </c>
      <c r="C1082" s="81"/>
      <c r="D1082" s="157">
        <v>45647</v>
      </c>
      <c r="E1082" s="171" t="s">
        <v>905</v>
      </c>
      <c r="F1082" s="147">
        <v>1792864</v>
      </c>
      <c r="G1082" s="125"/>
      <c r="H1082" s="150"/>
    </row>
    <row r="1083" spans="1:8" ht="15.75" x14ac:dyDescent="0.25">
      <c r="A1083" s="104"/>
      <c r="B1083" s="151" t="s">
        <v>571</v>
      </c>
      <c r="C1083" s="81"/>
      <c r="D1083" s="157">
        <v>45647</v>
      </c>
      <c r="E1083" s="171" t="s">
        <v>906</v>
      </c>
      <c r="F1083" s="147">
        <v>84490</v>
      </c>
      <c r="G1083" s="125"/>
      <c r="H1083" s="150"/>
    </row>
    <row r="1084" spans="1:8" ht="15.75" x14ac:dyDescent="0.25">
      <c r="A1084" s="104"/>
      <c r="B1084" s="151" t="s">
        <v>571</v>
      </c>
      <c r="C1084" s="81"/>
      <c r="D1084" s="157">
        <v>45647</v>
      </c>
      <c r="E1084" s="171" t="s">
        <v>907</v>
      </c>
      <c r="F1084" s="147">
        <v>13877</v>
      </c>
      <c r="G1084" s="125"/>
      <c r="H1084" s="150"/>
    </row>
    <row r="1085" spans="1:8" ht="15.75" x14ac:dyDescent="0.25">
      <c r="A1085" s="104"/>
      <c r="B1085" s="151" t="s">
        <v>572</v>
      </c>
      <c r="C1085" s="81"/>
      <c r="D1085" s="157">
        <v>45647</v>
      </c>
      <c r="E1085" s="171" t="s">
        <v>908</v>
      </c>
      <c r="F1085" s="147">
        <v>71744</v>
      </c>
      <c r="G1085" s="125"/>
      <c r="H1085" s="150"/>
    </row>
    <row r="1086" spans="1:8" ht="15.75" x14ac:dyDescent="0.25">
      <c r="A1086" s="104"/>
      <c r="B1086" s="151" t="s">
        <v>572</v>
      </c>
      <c r="C1086" s="81"/>
      <c r="D1086" s="157">
        <v>45647</v>
      </c>
      <c r="E1086" s="171" t="s">
        <v>909</v>
      </c>
      <c r="F1086" s="147">
        <v>314706</v>
      </c>
      <c r="G1086" s="125"/>
      <c r="H1086" s="150"/>
    </row>
    <row r="1087" spans="1:8" ht="15.75" x14ac:dyDescent="0.25">
      <c r="A1087" s="104"/>
      <c r="B1087" s="151" t="s">
        <v>562</v>
      </c>
      <c r="C1087" s="81"/>
      <c r="D1087" s="157">
        <v>45649</v>
      </c>
      <c r="E1087" s="171" t="s">
        <v>910</v>
      </c>
      <c r="F1087" s="147">
        <v>56198</v>
      </c>
      <c r="G1087" s="125"/>
      <c r="H1087" s="150"/>
    </row>
    <row r="1088" spans="1:8" ht="15.75" x14ac:dyDescent="0.25">
      <c r="A1088" s="104"/>
      <c r="B1088" s="151" t="s">
        <v>139</v>
      </c>
      <c r="C1088" s="81"/>
      <c r="D1088" s="157">
        <v>45653</v>
      </c>
      <c r="E1088" s="171" t="s">
        <v>911</v>
      </c>
      <c r="F1088" s="147">
        <v>127252</v>
      </c>
      <c r="G1088" s="125"/>
      <c r="H1088" s="150"/>
    </row>
    <row r="1089" spans="1:8" ht="15.75" x14ac:dyDescent="0.25">
      <c r="A1089" s="104"/>
      <c r="B1089" s="151" t="s">
        <v>912</v>
      </c>
      <c r="C1089" s="81"/>
      <c r="D1089" s="157">
        <v>45566</v>
      </c>
      <c r="E1089" s="171" t="s">
        <v>917</v>
      </c>
      <c r="F1089" s="172">
        <v>118868</v>
      </c>
      <c r="G1089" s="125"/>
      <c r="H1089" s="150"/>
    </row>
    <row r="1090" spans="1:8" ht="15.75" x14ac:dyDescent="0.25">
      <c r="A1090" s="104"/>
      <c r="B1090" s="151" t="s">
        <v>912</v>
      </c>
      <c r="C1090" s="81"/>
      <c r="D1090" s="157">
        <v>45566</v>
      </c>
      <c r="E1090" s="171" t="s">
        <v>918</v>
      </c>
      <c r="F1090" s="172">
        <v>2059823.68</v>
      </c>
      <c r="G1090" s="125"/>
      <c r="H1090" s="150"/>
    </row>
    <row r="1091" spans="1:8" ht="15.75" x14ac:dyDescent="0.25">
      <c r="A1091" s="104"/>
      <c r="B1091" s="151" t="s">
        <v>912</v>
      </c>
      <c r="C1091" s="81"/>
      <c r="D1091" s="157">
        <v>45566</v>
      </c>
      <c r="E1091" s="171" t="s">
        <v>919</v>
      </c>
      <c r="F1091" s="172">
        <v>1614000</v>
      </c>
      <c r="G1091" s="125"/>
      <c r="H1091" s="150"/>
    </row>
    <row r="1092" spans="1:8" ht="15.75" x14ac:dyDescent="0.25">
      <c r="A1092" s="104"/>
      <c r="B1092" s="151" t="s">
        <v>913</v>
      </c>
      <c r="C1092" s="81"/>
      <c r="D1092" s="157">
        <v>45566</v>
      </c>
      <c r="E1092" s="171" t="s">
        <v>782</v>
      </c>
      <c r="F1092" s="172">
        <v>1569010</v>
      </c>
      <c r="G1092" s="125"/>
      <c r="H1092" s="150"/>
    </row>
    <row r="1093" spans="1:8" ht="15.75" x14ac:dyDescent="0.25">
      <c r="A1093" s="104"/>
      <c r="B1093" s="151" t="s">
        <v>912</v>
      </c>
      <c r="C1093" s="81"/>
      <c r="D1093" s="157">
        <v>45566</v>
      </c>
      <c r="E1093" s="171" t="s">
        <v>920</v>
      </c>
      <c r="F1093" s="172">
        <v>49360</v>
      </c>
      <c r="G1093" s="125"/>
      <c r="H1093" s="150"/>
    </row>
    <row r="1094" spans="1:8" ht="15.75" x14ac:dyDescent="0.25">
      <c r="A1094" s="104"/>
      <c r="B1094" s="151" t="s">
        <v>912</v>
      </c>
      <c r="C1094" s="81"/>
      <c r="D1094" s="157">
        <v>45566</v>
      </c>
      <c r="E1094" s="171" t="s">
        <v>921</v>
      </c>
      <c r="F1094" s="172">
        <v>187100</v>
      </c>
      <c r="G1094" s="125"/>
      <c r="H1094" s="150"/>
    </row>
    <row r="1095" spans="1:8" ht="15.75" x14ac:dyDescent="0.25">
      <c r="A1095" s="104"/>
      <c r="B1095" s="151" t="s">
        <v>912</v>
      </c>
      <c r="C1095" s="81"/>
      <c r="D1095" s="157">
        <v>45566</v>
      </c>
      <c r="E1095" s="171" t="s">
        <v>922</v>
      </c>
      <c r="F1095" s="172">
        <v>345150</v>
      </c>
      <c r="G1095" s="125"/>
      <c r="H1095" s="150"/>
    </row>
    <row r="1096" spans="1:8" ht="15.75" x14ac:dyDescent="0.25">
      <c r="A1096" s="104"/>
      <c r="B1096" s="151" t="s">
        <v>914</v>
      </c>
      <c r="C1096" s="81"/>
      <c r="D1096" s="157">
        <v>45568</v>
      </c>
      <c r="E1096" s="171" t="s">
        <v>923</v>
      </c>
      <c r="F1096" s="172">
        <v>170000</v>
      </c>
      <c r="G1096" s="125"/>
      <c r="H1096" s="150"/>
    </row>
    <row r="1097" spans="1:8" ht="15.75" x14ac:dyDescent="0.25">
      <c r="A1097" s="104"/>
      <c r="B1097" s="151" t="s">
        <v>914</v>
      </c>
      <c r="C1097" s="81"/>
      <c r="D1097" s="157">
        <v>45568</v>
      </c>
      <c r="E1097" s="171" t="s">
        <v>924</v>
      </c>
      <c r="F1097" s="172">
        <v>170000</v>
      </c>
      <c r="G1097" s="125"/>
      <c r="H1097" s="150"/>
    </row>
    <row r="1098" spans="1:8" ht="15.75" x14ac:dyDescent="0.25">
      <c r="A1098" s="104"/>
      <c r="B1098" s="151" t="s">
        <v>912</v>
      </c>
      <c r="C1098" s="81"/>
      <c r="D1098" s="157">
        <v>45572</v>
      </c>
      <c r="E1098" s="171" t="s">
        <v>925</v>
      </c>
      <c r="F1098" s="172">
        <v>85000</v>
      </c>
      <c r="G1098" s="125"/>
      <c r="H1098" s="150"/>
    </row>
    <row r="1099" spans="1:8" ht="15.75" x14ac:dyDescent="0.25">
      <c r="A1099" s="104"/>
      <c r="B1099" s="151" t="s">
        <v>912</v>
      </c>
      <c r="C1099" s="81"/>
      <c r="D1099" s="157">
        <v>45579</v>
      </c>
      <c r="E1099" s="171" t="s">
        <v>920</v>
      </c>
      <c r="F1099" s="172">
        <v>20040</v>
      </c>
      <c r="G1099" s="125"/>
      <c r="H1099" s="150"/>
    </row>
    <row r="1100" spans="1:8" ht="15.75" x14ac:dyDescent="0.25">
      <c r="A1100" s="104"/>
      <c r="B1100" s="151" t="s">
        <v>912</v>
      </c>
      <c r="C1100" s="81"/>
      <c r="D1100" s="157">
        <v>45580</v>
      </c>
      <c r="E1100" s="171" t="s">
        <v>926</v>
      </c>
      <c r="F1100" s="172">
        <v>28600</v>
      </c>
      <c r="G1100" s="125"/>
      <c r="H1100" s="150"/>
    </row>
    <row r="1101" spans="1:8" ht="15.75" x14ac:dyDescent="0.25">
      <c r="A1101" s="104"/>
      <c r="B1101" s="151" t="s">
        <v>912</v>
      </c>
      <c r="C1101" s="81"/>
      <c r="D1101" s="157">
        <v>45597</v>
      </c>
      <c r="E1101" s="171" t="s">
        <v>927</v>
      </c>
      <c r="F1101" s="172">
        <v>380312</v>
      </c>
      <c r="G1101" s="125"/>
      <c r="H1101" s="150"/>
    </row>
    <row r="1102" spans="1:8" ht="15.75" x14ac:dyDescent="0.25">
      <c r="A1102" s="104"/>
      <c r="B1102" s="151" t="s">
        <v>915</v>
      </c>
      <c r="C1102" s="81"/>
      <c r="D1102" s="157">
        <v>45597</v>
      </c>
      <c r="E1102" s="171" t="s">
        <v>928</v>
      </c>
      <c r="F1102" s="172">
        <v>78000</v>
      </c>
      <c r="G1102" s="125"/>
      <c r="H1102" s="150"/>
    </row>
    <row r="1103" spans="1:8" ht="15.75" x14ac:dyDescent="0.25">
      <c r="A1103" s="104"/>
      <c r="B1103" s="151" t="s">
        <v>912</v>
      </c>
      <c r="C1103" s="81"/>
      <c r="D1103" s="157">
        <v>45597</v>
      </c>
      <c r="E1103" s="171" t="s">
        <v>929</v>
      </c>
      <c r="F1103" s="172">
        <v>22334</v>
      </c>
      <c r="G1103" s="125"/>
      <c r="H1103" s="150"/>
    </row>
    <row r="1104" spans="1:8" ht="15.75" x14ac:dyDescent="0.25">
      <c r="A1104" s="104"/>
      <c r="B1104" s="151" t="s">
        <v>912</v>
      </c>
      <c r="C1104" s="81"/>
      <c r="D1104" s="157">
        <v>45597</v>
      </c>
      <c r="E1104" s="171" t="s">
        <v>930</v>
      </c>
      <c r="F1104" s="172">
        <v>561000</v>
      </c>
      <c r="G1104" s="125"/>
      <c r="H1104" s="150"/>
    </row>
    <row r="1105" spans="1:8" ht="15.75" x14ac:dyDescent="0.25">
      <c r="A1105" s="104"/>
      <c r="B1105" s="151" t="s">
        <v>912</v>
      </c>
      <c r="C1105" s="81"/>
      <c r="D1105" s="157">
        <v>45597</v>
      </c>
      <c r="E1105" s="171" t="s">
        <v>931</v>
      </c>
      <c r="F1105" s="172">
        <v>224000</v>
      </c>
      <c r="G1105" s="125"/>
      <c r="H1105" s="150"/>
    </row>
    <row r="1106" spans="1:8" ht="15.75" x14ac:dyDescent="0.25">
      <c r="A1106" s="104"/>
      <c r="B1106" s="151" t="s">
        <v>912</v>
      </c>
      <c r="C1106" s="81"/>
      <c r="D1106" s="157">
        <v>45597</v>
      </c>
      <c r="E1106" s="171" t="s">
        <v>932</v>
      </c>
      <c r="F1106" s="172">
        <v>231568</v>
      </c>
      <c r="G1106" s="125"/>
      <c r="H1106" s="150"/>
    </row>
    <row r="1107" spans="1:8" ht="15.75" x14ac:dyDescent="0.25">
      <c r="A1107" s="104"/>
      <c r="B1107" s="151" t="s">
        <v>912</v>
      </c>
      <c r="C1107" s="81"/>
      <c r="D1107" s="157">
        <v>45599</v>
      </c>
      <c r="E1107" s="171" t="s">
        <v>933</v>
      </c>
      <c r="F1107" s="172">
        <v>116000</v>
      </c>
      <c r="G1107" s="125"/>
      <c r="H1107" s="150"/>
    </row>
    <row r="1108" spans="1:8" ht="15.75" x14ac:dyDescent="0.25">
      <c r="A1108" s="104"/>
      <c r="B1108" s="151" t="s">
        <v>912</v>
      </c>
      <c r="C1108" s="81"/>
      <c r="D1108" s="157">
        <v>45604</v>
      </c>
      <c r="E1108" s="171" t="s">
        <v>934</v>
      </c>
      <c r="F1108" s="172">
        <v>152659.54999999999</v>
      </c>
      <c r="G1108" s="125"/>
      <c r="H1108" s="150"/>
    </row>
    <row r="1109" spans="1:8" ht="15.75" x14ac:dyDescent="0.25">
      <c r="A1109" s="104"/>
      <c r="B1109" s="151" t="s">
        <v>912</v>
      </c>
      <c r="C1109" s="81"/>
      <c r="D1109" s="157">
        <v>45612</v>
      </c>
      <c r="E1109" s="171" t="s">
        <v>935</v>
      </c>
      <c r="F1109" s="172">
        <v>195200</v>
      </c>
      <c r="G1109" s="125"/>
      <c r="H1109" s="150"/>
    </row>
    <row r="1110" spans="1:8" ht="15.75" x14ac:dyDescent="0.25">
      <c r="A1110" s="104"/>
      <c r="B1110" s="151" t="s">
        <v>912</v>
      </c>
      <c r="C1110" s="81"/>
      <c r="D1110" s="157">
        <v>45613</v>
      </c>
      <c r="E1110" s="171" t="s">
        <v>936</v>
      </c>
      <c r="F1110" s="172">
        <v>54358</v>
      </c>
      <c r="G1110" s="125"/>
      <c r="H1110" s="150"/>
    </row>
    <row r="1111" spans="1:8" ht="15.75" x14ac:dyDescent="0.25">
      <c r="A1111" s="104"/>
      <c r="B1111" s="151" t="s">
        <v>912</v>
      </c>
      <c r="C1111" s="81"/>
      <c r="D1111" s="157">
        <v>45615</v>
      </c>
      <c r="E1111" s="171" t="s">
        <v>937</v>
      </c>
      <c r="F1111" s="172">
        <v>1673600</v>
      </c>
      <c r="G1111" s="125"/>
      <c r="H1111" s="150"/>
    </row>
    <row r="1112" spans="1:8" ht="15.75" x14ac:dyDescent="0.25">
      <c r="A1112" s="104"/>
      <c r="B1112" s="151" t="s">
        <v>912</v>
      </c>
      <c r="C1112" s="81"/>
      <c r="D1112" s="157">
        <v>45615</v>
      </c>
      <c r="E1112" s="171" t="s">
        <v>938</v>
      </c>
      <c r="F1112" s="172">
        <v>1271149</v>
      </c>
      <c r="G1112" s="125"/>
      <c r="H1112" s="150"/>
    </row>
    <row r="1113" spans="1:8" ht="15.75" x14ac:dyDescent="0.25">
      <c r="A1113" s="104"/>
      <c r="B1113" s="151" t="s">
        <v>912</v>
      </c>
      <c r="C1113" s="81"/>
      <c r="D1113" s="157">
        <v>45615</v>
      </c>
      <c r="E1113" s="171" t="s">
        <v>939</v>
      </c>
      <c r="F1113" s="172">
        <v>508475</v>
      </c>
      <c r="G1113" s="125"/>
      <c r="H1113" s="150"/>
    </row>
    <row r="1114" spans="1:8" ht="15.75" x14ac:dyDescent="0.25">
      <c r="A1114" s="104"/>
      <c r="B1114" s="151" t="s">
        <v>912</v>
      </c>
      <c r="C1114" s="81"/>
      <c r="D1114" s="157">
        <v>45618</v>
      </c>
      <c r="E1114" s="171" t="s">
        <v>940</v>
      </c>
      <c r="F1114" s="172">
        <v>270000</v>
      </c>
      <c r="G1114" s="125"/>
      <c r="H1114" s="150"/>
    </row>
    <row r="1115" spans="1:8" ht="15.75" x14ac:dyDescent="0.25">
      <c r="A1115" s="104"/>
      <c r="B1115" s="151" t="s">
        <v>912</v>
      </c>
      <c r="C1115" s="81"/>
      <c r="D1115" s="157">
        <v>45627</v>
      </c>
      <c r="E1115" s="171" t="s">
        <v>941</v>
      </c>
      <c r="F1115" s="172">
        <v>554500</v>
      </c>
      <c r="G1115" s="125"/>
      <c r="H1115" s="150"/>
    </row>
    <row r="1116" spans="1:8" ht="15.75" x14ac:dyDescent="0.25">
      <c r="A1116" s="104"/>
      <c r="B1116" s="151" t="s">
        <v>912</v>
      </c>
      <c r="C1116" s="81"/>
      <c r="D1116" s="157">
        <v>45627</v>
      </c>
      <c r="E1116" s="171" t="s">
        <v>942</v>
      </c>
      <c r="F1116" s="172">
        <v>203550</v>
      </c>
      <c r="G1116" s="125"/>
      <c r="H1116" s="150"/>
    </row>
    <row r="1117" spans="1:8" ht="15.75" x14ac:dyDescent="0.25">
      <c r="A1117" s="104"/>
      <c r="B1117" s="151" t="s">
        <v>912</v>
      </c>
      <c r="C1117" s="81"/>
      <c r="D1117" s="157">
        <v>45627</v>
      </c>
      <c r="E1117" s="171" t="s">
        <v>943</v>
      </c>
      <c r="F1117" s="172">
        <v>279060</v>
      </c>
      <c r="G1117" s="125"/>
      <c r="H1117" s="150"/>
    </row>
    <row r="1118" spans="1:8" ht="15.75" x14ac:dyDescent="0.25">
      <c r="A1118" s="104"/>
      <c r="B1118" s="151" t="s">
        <v>912</v>
      </c>
      <c r="C1118" s="81"/>
      <c r="D1118" s="157">
        <v>45627</v>
      </c>
      <c r="E1118" s="171" t="s">
        <v>944</v>
      </c>
      <c r="F1118" s="172">
        <v>75000</v>
      </c>
      <c r="G1118" s="125"/>
      <c r="H1118" s="150"/>
    </row>
    <row r="1119" spans="1:8" ht="15.75" x14ac:dyDescent="0.25">
      <c r="A1119" s="104"/>
      <c r="B1119" s="151" t="s">
        <v>913</v>
      </c>
      <c r="C1119" s="81"/>
      <c r="D1119" s="157">
        <v>45635</v>
      </c>
      <c r="E1119" s="171" t="s">
        <v>945</v>
      </c>
      <c r="F1119" s="172">
        <v>8978716</v>
      </c>
      <c r="G1119" s="125"/>
      <c r="H1119" s="150"/>
    </row>
    <row r="1120" spans="1:8" ht="15.75" x14ac:dyDescent="0.25">
      <c r="A1120" s="104"/>
      <c r="B1120" s="151" t="s">
        <v>912</v>
      </c>
      <c r="C1120" s="81"/>
      <c r="D1120" s="157">
        <v>45636</v>
      </c>
      <c r="E1120" s="171" t="s">
        <v>675</v>
      </c>
      <c r="F1120" s="172">
        <v>27640</v>
      </c>
      <c r="G1120" s="125"/>
      <c r="H1120" s="150"/>
    </row>
    <row r="1121" spans="1:8" ht="15.75" x14ac:dyDescent="0.25">
      <c r="A1121" s="104"/>
      <c r="B1121" s="151" t="s">
        <v>912</v>
      </c>
      <c r="C1121" s="81"/>
      <c r="D1121" s="157">
        <v>45637</v>
      </c>
      <c r="E1121" s="171" t="s">
        <v>946</v>
      </c>
      <c r="F1121" s="172">
        <v>235000</v>
      </c>
      <c r="G1121" s="125"/>
      <c r="H1121" s="150"/>
    </row>
    <row r="1122" spans="1:8" ht="15.75" x14ac:dyDescent="0.25">
      <c r="A1122" s="104"/>
      <c r="B1122" s="151" t="s">
        <v>912</v>
      </c>
      <c r="C1122" s="81"/>
      <c r="D1122" s="157">
        <v>45642</v>
      </c>
      <c r="E1122" s="171" t="s">
        <v>947</v>
      </c>
      <c r="F1122" s="172">
        <v>25596</v>
      </c>
      <c r="G1122" s="125"/>
      <c r="H1122" s="150"/>
    </row>
    <row r="1123" spans="1:8" ht="15.75" x14ac:dyDescent="0.25">
      <c r="A1123" s="104"/>
      <c r="B1123" s="151" t="s">
        <v>912</v>
      </c>
      <c r="C1123" s="81"/>
      <c r="D1123" s="157">
        <v>45643</v>
      </c>
      <c r="E1123" s="171" t="s">
        <v>948</v>
      </c>
      <c r="F1123" s="172">
        <v>336250</v>
      </c>
      <c r="G1123" s="125"/>
      <c r="H1123" s="150"/>
    </row>
    <row r="1124" spans="1:8" ht="15.75" x14ac:dyDescent="0.25">
      <c r="A1124" s="104"/>
      <c r="B1124" s="151" t="s">
        <v>916</v>
      </c>
      <c r="C1124" s="81"/>
      <c r="D1124" s="157">
        <v>45657</v>
      </c>
      <c r="E1124" s="171" t="s">
        <v>949</v>
      </c>
      <c r="F1124" s="172">
        <v>642500</v>
      </c>
      <c r="G1124" s="125"/>
      <c r="H1124" s="150"/>
    </row>
    <row r="1125" spans="1:8" ht="15.75" x14ac:dyDescent="0.25">
      <c r="A1125" s="104"/>
      <c r="B1125" s="151" t="s">
        <v>912</v>
      </c>
      <c r="C1125" s="81"/>
      <c r="D1125" s="157">
        <v>45657</v>
      </c>
      <c r="E1125" s="171" t="s">
        <v>950</v>
      </c>
      <c r="F1125" s="172">
        <v>400000</v>
      </c>
      <c r="G1125" s="125"/>
      <c r="H1125" s="150"/>
    </row>
    <row r="1126" spans="1:8" ht="15.75" x14ac:dyDescent="0.25">
      <c r="A1126" s="104"/>
      <c r="B1126" s="168"/>
      <c r="C1126" s="81"/>
      <c r="D1126" s="169"/>
      <c r="E1126" s="84"/>
      <c r="F1126" s="170"/>
      <c r="G1126" s="125"/>
      <c r="H1126" s="150"/>
    </row>
    <row r="1127" spans="1:8" ht="15.75" x14ac:dyDescent="0.25">
      <c r="A1127" s="104"/>
      <c r="B1127" s="80"/>
      <c r="C1127" s="81"/>
      <c r="D1127" s="129"/>
      <c r="E1127" s="79"/>
      <c r="F1127" s="90"/>
      <c r="G1127" s="81"/>
      <c r="H1127" s="107"/>
    </row>
    <row r="1128" spans="1:8" ht="15.75" x14ac:dyDescent="0.25">
      <c r="A1128" s="104"/>
      <c r="B1128" s="80"/>
      <c r="C1128" s="81"/>
      <c r="D1128" s="129"/>
      <c r="E1128" s="79"/>
      <c r="F1128" s="90"/>
      <c r="G1128" s="81"/>
      <c r="H1128" s="107"/>
    </row>
    <row r="1129" spans="1:8" ht="15.75" x14ac:dyDescent="0.25">
      <c r="A1129" s="104"/>
      <c r="B1129" s="80"/>
      <c r="C1129" s="81"/>
      <c r="D1129" s="129"/>
      <c r="E1129" s="79"/>
      <c r="F1129" s="90"/>
      <c r="G1129" s="81"/>
      <c r="H1129" s="107"/>
    </row>
    <row r="1130" spans="1:8" ht="15.75" x14ac:dyDescent="0.25">
      <c r="A1130" s="115"/>
      <c r="B1130" s="116"/>
      <c r="C1130" s="117"/>
      <c r="D1130" s="118"/>
      <c r="E1130" s="130"/>
      <c r="F1130" s="131">
        <f>SUM(F2:F1129)</f>
        <v>1220990512.5499992</v>
      </c>
      <c r="G1130" s="117"/>
      <c r="H1130" s="12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1468B-FF4C-43FF-A75E-AAF7EAB2113C}">
  <dimension ref="A1:R841"/>
  <sheetViews>
    <sheetView workbookViewId="0">
      <selection activeCell="C34" sqref="C34"/>
    </sheetView>
  </sheetViews>
  <sheetFormatPr defaultColWidth="14.42578125" defaultRowHeight="15" x14ac:dyDescent="0.25"/>
  <cols>
    <col min="1" max="1" width="6.85546875" style="29" customWidth="1"/>
    <col min="2" max="2" width="24" style="29" customWidth="1"/>
    <col min="3" max="3" width="15.42578125" style="29" bestFit="1" customWidth="1"/>
    <col min="4" max="4" width="14.28515625" style="29" customWidth="1"/>
    <col min="5" max="5" width="16" style="29" customWidth="1"/>
    <col min="6" max="6" width="17.140625" style="29" customWidth="1"/>
    <col min="7" max="7" width="16.5703125" style="29" customWidth="1"/>
    <col min="8" max="8" width="17.42578125" style="29" customWidth="1"/>
    <col min="9" max="9" width="6.28515625" style="29" customWidth="1"/>
    <col min="10" max="10" width="16.85546875" style="29" bestFit="1" customWidth="1"/>
    <col min="11" max="11" width="16.7109375" style="29" bestFit="1" customWidth="1"/>
    <col min="12" max="12" width="18.5703125" style="29" bestFit="1" customWidth="1"/>
    <col min="13" max="13" width="16.5703125" style="37" bestFit="1" customWidth="1"/>
    <col min="14" max="14" width="14.140625" style="29" bestFit="1" customWidth="1"/>
    <col min="15" max="15" width="17" style="29" bestFit="1" customWidth="1"/>
    <col min="16" max="16" width="14.28515625" style="29" customWidth="1"/>
    <col min="17" max="17" width="12.42578125" style="29" customWidth="1"/>
    <col min="18" max="18" width="15.28515625" style="29" customWidth="1"/>
    <col min="19" max="26" width="8.7109375" style="29" customWidth="1"/>
    <col min="27" max="16384" width="14.42578125" style="29"/>
  </cols>
  <sheetData>
    <row r="1" spans="1:18" x14ac:dyDescent="0.25">
      <c r="A1" s="177" t="s">
        <v>67</v>
      </c>
      <c r="B1" s="178"/>
      <c r="C1" s="178"/>
      <c r="D1" s="178"/>
      <c r="E1" s="178"/>
      <c r="F1" s="55"/>
      <c r="G1" s="55"/>
      <c r="H1" s="55"/>
      <c r="I1" s="55"/>
      <c r="J1" s="55"/>
      <c r="K1" s="55"/>
      <c r="M1" s="29"/>
    </row>
    <row r="2" spans="1:18" ht="16.5" x14ac:dyDescent="0.3">
      <c r="A2" s="31" t="s">
        <v>59</v>
      </c>
      <c r="B2" s="32" t="s">
        <v>68</v>
      </c>
      <c r="C2" s="31" t="s">
        <v>69</v>
      </c>
      <c r="D2" s="56" t="s">
        <v>0</v>
      </c>
      <c r="E2" s="35" t="s">
        <v>70</v>
      </c>
      <c r="F2" s="35" t="s">
        <v>71</v>
      </c>
      <c r="G2" s="55"/>
      <c r="H2" s="55"/>
      <c r="I2" s="55"/>
      <c r="J2" s="55"/>
      <c r="K2" s="55" t="s">
        <v>72</v>
      </c>
      <c r="L2" s="29">
        <v>12</v>
      </c>
      <c r="M2" s="29"/>
    </row>
    <row r="3" spans="1:18" ht="15" customHeight="1" x14ac:dyDescent="0.3">
      <c r="A3" s="31">
        <v>1</v>
      </c>
      <c r="B3" s="179" t="s">
        <v>73</v>
      </c>
      <c r="C3" s="180">
        <v>44757</v>
      </c>
      <c r="D3" s="56" t="s">
        <v>74</v>
      </c>
      <c r="E3" s="35">
        <v>28554200</v>
      </c>
      <c r="F3" s="35">
        <f>E3</f>
        <v>28554200</v>
      </c>
      <c r="G3" s="55"/>
      <c r="H3" s="55"/>
      <c r="I3" s="55"/>
      <c r="J3" s="55"/>
      <c r="K3" s="55" t="s">
        <v>75</v>
      </c>
      <c r="L3" s="29">
        <v>10</v>
      </c>
      <c r="M3" s="29"/>
    </row>
    <row r="4" spans="1:18" ht="16.5" x14ac:dyDescent="0.3">
      <c r="A4" s="31">
        <v>2</v>
      </c>
      <c r="B4" s="176"/>
      <c r="C4" s="176"/>
      <c r="D4" s="181" t="s">
        <v>76</v>
      </c>
      <c r="E4" s="35">
        <v>30000</v>
      </c>
      <c r="F4" s="35">
        <f t="shared" ref="F4:F7" si="0">E4</f>
        <v>30000</v>
      </c>
      <c r="G4" s="55"/>
      <c r="H4" s="55"/>
      <c r="I4" s="55"/>
      <c r="J4" s="55"/>
      <c r="K4" s="55" t="s">
        <v>77</v>
      </c>
      <c r="L4" s="29">
        <v>14</v>
      </c>
      <c r="M4" s="29"/>
    </row>
    <row r="5" spans="1:18" ht="16.5" x14ac:dyDescent="0.3">
      <c r="A5" s="31">
        <v>3</v>
      </c>
      <c r="B5" s="176"/>
      <c r="C5" s="176"/>
      <c r="D5" s="176"/>
      <c r="E5" s="35">
        <v>2000</v>
      </c>
      <c r="F5" s="35">
        <f t="shared" si="0"/>
        <v>2000</v>
      </c>
      <c r="G5" s="55"/>
      <c r="H5" s="55"/>
      <c r="I5" s="55"/>
      <c r="J5" s="55"/>
      <c r="K5" s="55" t="s">
        <v>78</v>
      </c>
      <c r="L5" s="29">
        <v>11</v>
      </c>
      <c r="M5" s="29"/>
    </row>
    <row r="6" spans="1:18" ht="16.5" x14ac:dyDescent="0.3">
      <c r="A6" s="31">
        <v>5</v>
      </c>
      <c r="B6" s="32" t="s">
        <v>79</v>
      </c>
      <c r="C6" s="57">
        <v>44465</v>
      </c>
      <c r="D6" s="181" t="s">
        <v>74</v>
      </c>
      <c r="E6" s="35">
        <v>500</v>
      </c>
      <c r="F6" s="35">
        <f t="shared" si="0"/>
        <v>500</v>
      </c>
      <c r="G6" s="55"/>
      <c r="H6" s="55"/>
      <c r="I6" s="55"/>
      <c r="J6" s="55"/>
      <c r="K6" s="55" t="s">
        <v>80</v>
      </c>
      <c r="L6" s="29">
        <v>11</v>
      </c>
      <c r="M6" s="29"/>
    </row>
    <row r="7" spans="1:18" ht="16.5" x14ac:dyDescent="0.3">
      <c r="A7" s="31">
        <v>6</v>
      </c>
      <c r="B7" s="58" t="s">
        <v>81</v>
      </c>
      <c r="C7" s="57">
        <v>44313</v>
      </c>
      <c r="D7" s="176"/>
      <c r="E7" s="35">
        <v>1100</v>
      </c>
      <c r="F7" s="35">
        <f t="shared" si="0"/>
        <v>1100</v>
      </c>
      <c r="G7" s="55"/>
      <c r="H7" s="55"/>
      <c r="I7" s="55"/>
      <c r="J7" s="55"/>
      <c r="K7" s="55" t="s">
        <v>82</v>
      </c>
      <c r="L7" s="29">
        <v>3</v>
      </c>
      <c r="M7" s="29"/>
    </row>
    <row r="8" spans="1:18" ht="16.5" x14ac:dyDescent="0.3">
      <c r="A8" s="59"/>
      <c r="B8" s="175" t="s">
        <v>20</v>
      </c>
      <c r="C8" s="176"/>
      <c r="D8" s="176"/>
      <c r="E8" s="60">
        <f>SUM(E3:E7)</f>
        <v>28587800</v>
      </c>
      <c r="F8" s="60">
        <f>SUM(F3:F7)</f>
        <v>28587800</v>
      </c>
      <c r="G8" s="55"/>
      <c r="H8" s="55"/>
      <c r="O8" s="55"/>
      <c r="P8" s="55"/>
      <c r="Q8" s="55"/>
      <c r="R8" s="55"/>
    </row>
    <row r="9" spans="1:18" x14ac:dyDescent="0.25">
      <c r="B9" s="61"/>
      <c r="D9" s="62"/>
      <c r="E9" s="55"/>
      <c r="F9" s="55"/>
      <c r="G9" s="55"/>
      <c r="H9" s="55"/>
      <c r="N9" s="55"/>
      <c r="O9" s="55"/>
      <c r="P9" s="55"/>
      <c r="Q9" s="55"/>
    </row>
    <row r="10" spans="1:18" x14ac:dyDescent="0.25">
      <c r="B10" s="61"/>
      <c r="D10" s="62"/>
      <c r="E10" s="55"/>
      <c r="F10" s="55"/>
      <c r="G10" s="55"/>
      <c r="H10" s="55"/>
      <c r="O10" s="55"/>
      <c r="P10" s="55"/>
      <c r="Q10" s="55"/>
      <c r="R10" s="55"/>
    </row>
    <row r="11" spans="1:18" ht="16.5" x14ac:dyDescent="0.25">
      <c r="A11" s="63" t="s">
        <v>59</v>
      </c>
      <c r="B11" s="30" t="s">
        <v>0</v>
      </c>
      <c r="C11" s="63"/>
      <c r="D11" s="63"/>
      <c r="E11" s="64"/>
      <c r="F11" s="64"/>
      <c r="G11" s="64"/>
      <c r="H11" s="64"/>
      <c r="I11" s="64"/>
      <c r="J11" s="64"/>
      <c r="M11" s="29"/>
    </row>
    <row r="12" spans="1:18" ht="16.5" x14ac:dyDescent="0.3">
      <c r="A12" s="31">
        <v>1</v>
      </c>
      <c r="B12" s="32" t="s">
        <v>83</v>
      </c>
      <c r="C12" s="65">
        <v>216</v>
      </c>
      <c r="D12" s="31" t="s">
        <v>84</v>
      </c>
      <c r="M12" s="29"/>
    </row>
    <row r="13" spans="1:18" ht="16.5" x14ac:dyDescent="0.3">
      <c r="A13" s="31">
        <v>2</v>
      </c>
      <c r="B13" s="32" t="s">
        <v>85</v>
      </c>
      <c r="C13" s="65">
        <v>68006</v>
      </c>
      <c r="D13" s="31" t="s">
        <v>86</v>
      </c>
      <c r="M13" s="29"/>
    </row>
    <row r="14" spans="1:18" ht="33" x14ac:dyDescent="0.3">
      <c r="A14" s="31">
        <v>3</v>
      </c>
      <c r="B14" s="32" t="s">
        <v>87</v>
      </c>
      <c r="C14" s="65">
        <v>60</v>
      </c>
      <c r="D14" s="31" t="s">
        <v>88</v>
      </c>
      <c r="M14" s="29"/>
    </row>
    <row r="15" spans="1:18" ht="33" x14ac:dyDescent="0.3">
      <c r="A15" s="31">
        <v>4</v>
      </c>
      <c r="B15" s="32" t="s">
        <v>89</v>
      </c>
      <c r="C15" s="65">
        <f>C13*C14</f>
        <v>4080360</v>
      </c>
      <c r="D15" s="31" t="s">
        <v>88</v>
      </c>
      <c r="M15" s="29"/>
    </row>
    <row r="16" spans="1:18" ht="16.5" x14ac:dyDescent="0.3">
      <c r="A16" s="31">
        <v>5</v>
      </c>
      <c r="B16" s="32" t="s">
        <v>90</v>
      </c>
      <c r="C16" s="65">
        <f>C15*22</f>
        <v>89767920</v>
      </c>
      <c r="D16" s="31" t="s">
        <v>88</v>
      </c>
      <c r="M16" s="29"/>
    </row>
    <row r="17" spans="1:13" ht="33" x14ac:dyDescent="0.3">
      <c r="A17" s="31">
        <v>6</v>
      </c>
      <c r="B17" s="32" t="s">
        <v>91</v>
      </c>
      <c r="C17" s="65">
        <v>66</v>
      </c>
      <c r="D17" s="31" t="s">
        <v>88</v>
      </c>
      <c r="M17" s="29"/>
    </row>
    <row r="18" spans="1:13" ht="33" x14ac:dyDescent="0.3">
      <c r="A18" s="31">
        <v>7</v>
      </c>
      <c r="B18" s="32" t="s">
        <v>92</v>
      </c>
      <c r="C18" s="65">
        <f>C17*C13</f>
        <v>4488396</v>
      </c>
      <c r="D18" s="31" t="s">
        <v>88</v>
      </c>
      <c r="M18" s="29"/>
    </row>
    <row r="19" spans="1:13" ht="16.5" x14ac:dyDescent="0.3">
      <c r="A19" s="31">
        <v>8</v>
      </c>
      <c r="B19" s="32" t="s">
        <v>93</v>
      </c>
      <c r="C19" s="65">
        <f>C18*14</f>
        <v>62837544</v>
      </c>
      <c r="D19" s="31" t="s">
        <v>88</v>
      </c>
      <c r="M19" s="29"/>
    </row>
    <row r="20" spans="1:13" ht="33" x14ac:dyDescent="0.3">
      <c r="A20" s="31">
        <v>9</v>
      </c>
      <c r="B20" s="32" t="s">
        <v>94</v>
      </c>
      <c r="C20" s="65">
        <v>72.599999999999994</v>
      </c>
      <c r="D20" s="31" t="s">
        <v>88</v>
      </c>
      <c r="M20" s="29"/>
    </row>
    <row r="21" spans="1:13" ht="33" x14ac:dyDescent="0.3">
      <c r="A21" s="31">
        <v>10</v>
      </c>
      <c r="B21" s="32" t="s">
        <v>95</v>
      </c>
      <c r="C21" s="65">
        <f>ROUND(C20*C13,0)</f>
        <v>4937236</v>
      </c>
      <c r="D21" s="31" t="s">
        <v>88</v>
      </c>
      <c r="M21" s="29"/>
    </row>
    <row r="22" spans="1:13" ht="16.5" x14ac:dyDescent="0.3">
      <c r="A22" s="31">
        <v>11</v>
      </c>
      <c r="B22" s="32" t="s">
        <v>96</v>
      </c>
      <c r="C22" s="66">
        <f>C21*11</f>
        <v>54309596</v>
      </c>
      <c r="D22" s="31" t="s">
        <v>88</v>
      </c>
      <c r="M22" s="29"/>
    </row>
    <row r="23" spans="1:13" ht="33" x14ac:dyDescent="0.3">
      <c r="A23" s="31">
        <v>12</v>
      </c>
      <c r="B23" s="32" t="s">
        <v>94</v>
      </c>
      <c r="C23" s="65">
        <f>C20+(C20*10%)</f>
        <v>79.86</v>
      </c>
      <c r="D23" s="31" t="s">
        <v>88</v>
      </c>
      <c r="M23" s="29"/>
    </row>
    <row r="24" spans="1:13" ht="33" x14ac:dyDescent="0.3">
      <c r="A24" s="31">
        <v>13</v>
      </c>
      <c r="B24" s="32" t="s">
        <v>95</v>
      </c>
      <c r="C24" s="65">
        <f>ROUND(C23*C13,0)</f>
        <v>5430959</v>
      </c>
      <c r="D24" s="31" t="s">
        <v>88</v>
      </c>
      <c r="M24" s="29"/>
    </row>
    <row r="25" spans="1:13" ht="16.5" x14ac:dyDescent="0.3">
      <c r="A25" s="31">
        <v>14</v>
      </c>
      <c r="B25" s="32" t="s">
        <v>96</v>
      </c>
      <c r="C25" s="66">
        <f>C24*11</f>
        <v>59740549</v>
      </c>
      <c r="D25" s="31" t="s">
        <v>88</v>
      </c>
      <c r="M25" s="29"/>
    </row>
    <row r="26" spans="1:13" ht="33" x14ac:dyDescent="0.3">
      <c r="A26" s="31">
        <v>15</v>
      </c>
      <c r="B26" s="32" t="s">
        <v>97</v>
      </c>
      <c r="C26" s="65">
        <f>C23+(C23*10%)</f>
        <v>87.846000000000004</v>
      </c>
      <c r="D26" s="31" t="s">
        <v>88</v>
      </c>
      <c r="M26" s="29"/>
    </row>
    <row r="27" spans="1:13" ht="33" x14ac:dyDescent="0.3">
      <c r="A27" s="31">
        <v>16</v>
      </c>
      <c r="B27" s="32" t="s">
        <v>98</v>
      </c>
      <c r="C27" s="65">
        <f>ROUND(C26*C13,0)</f>
        <v>5974055</v>
      </c>
      <c r="D27" s="31" t="s">
        <v>88</v>
      </c>
      <c r="M27" s="29"/>
    </row>
    <row r="28" spans="1:13" ht="16.5" x14ac:dyDescent="0.3">
      <c r="A28" s="31">
        <v>17</v>
      </c>
      <c r="B28" s="32" t="s">
        <v>99</v>
      </c>
      <c r="C28" s="66">
        <f>C27*3</f>
        <v>17922165</v>
      </c>
      <c r="D28" s="31" t="s">
        <v>88</v>
      </c>
      <c r="M28" s="29"/>
    </row>
    <row r="29" spans="1:13" ht="16.5" x14ac:dyDescent="0.3">
      <c r="A29" s="31">
        <v>18</v>
      </c>
      <c r="B29" s="32" t="s">
        <v>100</v>
      </c>
      <c r="C29" s="65">
        <f>C15</f>
        <v>4080360</v>
      </c>
      <c r="D29" s="31" t="s">
        <v>88</v>
      </c>
      <c r="M29" s="29"/>
    </row>
    <row r="30" spans="1:13" ht="16.5" x14ac:dyDescent="0.3">
      <c r="A30" s="31">
        <v>19</v>
      </c>
      <c r="B30" s="32" t="s">
        <v>101</v>
      </c>
      <c r="C30" s="65">
        <f>C13*1000</f>
        <v>68006000</v>
      </c>
      <c r="D30" s="31" t="s">
        <v>88</v>
      </c>
      <c r="M30" s="29"/>
    </row>
    <row r="31" spans="1:13" ht="16.5" x14ac:dyDescent="0.3">
      <c r="A31" s="31">
        <v>20</v>
      </c>
      <c r="B31" s="32" t="s">
        <v>102</v>
      </c>
      <c r="C31" s="65">
        <f>20000*216</f>
        <v>4320000</v>
      </c>
      <c r="D31" s="31" t="s">
        <v>88</v>
      </c>
      <c r="M31" s="29"/>
    </row>
    <row r="32" spans="1:13" ht="16.5" x14ac:dyDescent="0.3">
      <c r="A32" s="31"/>
      <c r="B32" s="32" t="s">
        <v>103</v>
      </c>
      <c r="C32" s="65">
        <f>750*C13</f>
        <v>51004500</v>
      </c>
      <c r="D32" s="31" t="s">
        <v>88</v>
      </c>
      <c r="M32" s="29"/>
    </row>
    <row r="33" spans="1:18" ht="16.5" x14ac:dyDescent="0.3">
      <c r="A33" s="31">
        <v>21</v>
      </c>
      <c r="B33" s="32" t="s">
        <v>104</v>
      </c>
      <c r="C33" s="60">
        <f>C31+C30+C29+C22+C19+C16+C25+C28+C32</f>
        <v>411988634</v>
      </c>
      <c r="D33" s="31" t="s">
        <v>88</v>
      </c>
      <c r="M33" s="29"/>
    </row>
    <row r="34" spans="1:18" x14ac:dyDescent="0.25">
      <c r="B34" s="61"/>
      <c r="D34" s="62"/>
      <c r="E34" s="55"/>
      <c r="F34" s="55"/>
      <c r="G34" s="55"/>
      <c r="H34" s="55"/>
      <c r="I34" s="55"/>
      <c r="J34" s="55"/>
      <c r="K34" s="55"/>
      <c r="L34" s="55"/>
      <c r="M34" s="67"/>
      <c r="N34" s="55"/>
      <c r="O34" s="55"/>
      <c r="P34" s="55"/>
      <c r="Q34" s="55"/>
      <c r="R34" s="55"/>
    </row>
    <row r="35" spans="1:18" x14ac:dyDescent="0.25">
      <c r="B35" s="61"/>
      <c r="D35" s="62"/>
      <c r="E35" s="55"/>
      <c r="F35" s="55"/>
      <c r="G35" s="55"/>
      <c r="H35" s="55"/>
      <c r="I35" s="55"/>
      <c r="J35" s="55"/>
      <c r="K35" s="55"/>
      <c r="L35" s="55"/>
      <c r="M35" s="67"/>
      <c r="N35" s="55"/>
      <c r="O35" s="55"/>
      <c r="P35" s="55"/>
      <c r="Q35" s="55"/>
      <c r="R35" s="55"/>
    </row>
    <row r="36" spans="1:18" x14ac:dyDescent="0.25">
      <c r="B36" s="61"/>
      <c r="D36" s="62"/>
      <c r="E36" s="55"/>
      <c r="F36" s="55"/>
      <c r="G36" s="55"/>
      <c r="H36" s="55"/>
      <c r="I36" s="55"/>
      <c r="J36" s="55"/>
      <c r="K36" s="55"/>
      <c r="L36" s="55"/>
      <c r="M36" s="67"/>
      <c r="N36" s="55"/>
      <c r="O36" s="55"/>
      <c r="P36" s="55"/>
      <c r="Q36" s="55"/>
      <c r="R36" s="55"/>
    </row>
    <row r="37" spans="1:18" x14ac:dyDescent="0.25">
      <c r="B37" s="61"/>
      <c r="D37" s="62"/>
      <c r="E37" s="55"/>
      <c r="F37" s="55"/>
      <c r="G37" s="55"/>
      <c r="H37" s="55"/>
      <c r="I37" s="55"/>
      <c r="J37" s="55"/>
      <c r="K37" s="55"/>
      <c r="L37" s="55"/>
      <c r="M37" s="67"/>
      <c r="N37" s="55"/>
      <c r="O37" s="55"/>
      <c r="P37" s="55"/>
      <c r="Q37" s="55"/>
      <c r="R37" s="55"/>
    </row>
    <row r="38" spans="1:18" x14ac:dyDescent="0.25">
      <c r="B38" s="61"/>
      <c r="D38" s="62"/>
      <c r="E38" s="55"/>
      <c r="F38" s="55"/>
      <c r="G38" s="55"/>
      <c r="H38" s="55"/>
      <c r="I38" s="55"/>
      <c r="J38" s="55"/>
      <c r="K38" s="55"/>
      <c r="L38" s="55"/>
      <c r="M38" s="67"/>
      <c r="N38" s="55"/>
      <c r="O38" s="55"/>
      <c r="P38" s="55"/>
      <c r="Q38" s="55"/>
      <c r="R38" s="55"/>
    </row>
    <row r="39" spans="1:18" x14ac:dyDescent="0.25">
      <c r="B39" s="61"/>
      <c r="D39" s="62"/>
      <c r="E39" s="55"/>
      <c r="F39" s="55"/>
      <c r="G39" s="55"/>
      <c r="H39" s="55"/>
      <c r="I39" s="55"/>
      <c r="J39" s="55"/>
      <c r="K39" s="55"/>
      <c r="L39" s="55"/>
      <c r="M39" s="67"/>
      <c r="N39" s="55"/>
      <c r="O39" s="55"/>
      <c r="P39" s="55"/>
      <c r="Q39" s="55"/>
      <c r="R39" s="55"/>
    </row>
    <row r="40" spans="1:18" x14ac:dyDescent="0.25">
      <c r="B40" s="61"/>
      <c r="D40" s="62"/>
      <c r="E40" s="55"/>
      <c r="F40" s="55"/>
      <c r="G40" s="55"/>
      <c r="H40" s="55"/>
      <c r="I40" s="55"/>
      <c r="J40" s="55"/>
      <c r="K40" s="55"/>
      <c r="L40" s="55"/>
      <c r="M40" s="67"/>
      <c r="N40" s="55"/>
      <c r="O40" s="55"/>
      <c r="P40" s="55"/>
      <c r="Q40" s="55"/>
      <c r="R40" s="55"/>
    </row>
    <row r="41" spans="1:18" x14ac:dyDescent="0.25">
      <c r="B41" s="61"/>
      <c r="D41" s="62"/>
      <c r="E41" s="55"/>
      <c r="F41" s="55"/>
      <c r="G41" s="55"/>
      <c r="H41" s="55"/>
      <c r="I41" s="55"/>
      <c r="J41" s="55"/>
      <c r="K41" s="55"/>
      <c r="L41" s="55"/>
      <c r="M41" s="67"/>
      <c r="N41" s="55"/>
      <c r="O41" s="55"/>
      <c r="P41" s="55"/>
      <c r="Q41" s="55"/>
      <c r="R41" s="55"/>
    </row>
    <row r="42" spans="1:18" x14ac:dyDescent="0.25">
      <c r="B42" s="61"/>
      <c r="D42" s="62"/>
      <c r="E42" s="55"/>
      <c r="F42" s="55"/>
      <c r="G42" s="55"/>
      <c r="H42" s="55"/>
      <c r="I42" s="55"/>
      <c r="J42" s="55"/>
      <c r="K42" s="55"/>
      <c r="L42" s="55"/>
      <c r="M42" s="67"/>
      <c r="N42" s="55"/>
      <c r="O42" s="55"/>
      <c r="P42" s="55"/>
      <c r="Q42" s="55"/>
      <c r="R42" s="55"/>
    </row>
    <row r="43" spans="1:18" x14ac:dyDescent="0.25">
      <c r="B43" s="61"/>
      <c r="D43" s="62"/>
      <c r="E43" s="55"/>
      <c r="F43" s="55"/>
      <c r="G43" s="55"/>
      <c r="H43" s="55"/>
      <c r="I43" s="55"/>
      <c r="J43" s="55"/>
      <c r="K43" s="55"/>
      <c r="L43" s="55"/>
      <c r="M43" s="67"/>
      <c r="N43" s="55"/>
      <c r="O43" s="55"/>
      <c r="P43" s="55"/>
      <c r="Q43" s="55"/>
      <c r="R43" s="55"/>
    </row>
    <row r="44" spans="1:18" x14ac:dyDescent="0.25">
      <c r="B44" s="61"/>
      <c r="D44" s="62"/>
      <c r="E44" s="55"/>
      <c r="F44" s="55"/>
      <c r="G44" s="55"/>
      <c r="H44" s="55"/>
      <c r="I44" s="55"/>
      <c r="J44" s="55"/>
      <c r="K44" s="55"/>
      <c r="L44" s="55"/>
      <c r="M44" s="67"/>
      <c r="N44" s="55"/>
      <c r="O44" s="55"/>
      <c r="P44" s="55"/>
      <c r="Q44" s="55"/>
      <c r="R44" s="55"/>
    </row>
    <row r="45" spans="1:18" x14ac:dyDescent="0.25">
      <c r="B45" s="61"/>
      <c r="D45" s="62"/>
      <c r="E45" s="55"/>
      <c r="F45" s="55"/>
      <c r="G45" s="55"/>
      <c r="H45" s="55"/>
      <c r="I45" s="55"/>
      <c r="J45" s="55"/>
      <c r="K45" s="55"/>
      <c r="L45" s="55"/>
      <c r="M45" s="67"/>
      <c r="N45" s="55"/>
      <c r="O45" s="55"/>
      <c r="P45" s="55"/>
      <c r="Q45" s="55"/>
      <c r="R45" s="55"/>
    </row>
    <row r="46" spans="1:18" x14ac:dyDescent="0.25">
      <c r="B46" s="61"/>
      <c r="D46" s="62"/>
      <c r="E46" s="55"/>
      <c r="F46" s="55"/>
      <c r="G46" s="55"/>
      <c r="H46" s="55"/>
      <c r="I46" s="55"/>
      <c r="J46" s="55"/>
      <c r="K46" s="55"/>
      <c r="L46" s="55"/>
      <c r="M46" s="67"/>
      <c r="N46" s="55"/>
      <c r="O46" s="55"/>
      <c r="P46" s="55"/>
      <c r="Q46" s="55"/>
      <c r="R46" s="55"/>
    </row>
    <row r="47" spans="1:18" x14ac:dyDescent="0.25">
      <c r="B47" s="61"/>
      <c r="D47" s="62"/>
      <c r="E47" s="55"/>
      <c r="F47" s="55"/>
      <c r="G47" s="55"/>
      <c r="H47" s="55"/>
      <c r="I47" s="55"/>
      <c r="J47" s="55"/>
      <c r="K47" s="55"/>
      <c r="L47" s="55"/>
      <c r="M47" s="67"/>
      <c r="N47" s="55"/>
      <c r="O47" s="55"/>
      <c r="P47" s="55"/>
      <c r="Q47" s="55"/>
      <c r="R47" s="55"/>
    </row>
    <row r="48" spans="1:18" x14ac:dyDescent="0.25">
      <c r="B48" s="61"/>
      <c r="D48" s="62"/>
      <c r="E48" s="55"/>
      <c r="F48" s="55"/>
      <c r="G48" s="55"/>
      <c r="H48" s="55"/>
      <c r="I48" s="55"/>
      <c r="J48" s="55"/>
      <c r="K48" s="55"/>
      <c r="L48" s="55"/>
      <c r="M48" s="67"/>
      <c r="N48" s="55"/>
      <c r="O48" s="55"/>
      <c r="P48" s="55"/>
      <c r="Q48" s="55"/>
      <c r="R48" s="55"/>
    </row>
    <row r="49" spans="2:18" x14ac:dyDescent="0.25">
      <c r="B49" s="61"/>
      <c r="D49" s="62"/>
      <c r="E49" s="55"/>
      <c r="F49" s="55"/>
      <c r="G49" s="55"/>
      <c r="H49" s="55"/>
      <c r="I49" s="55"/>
      <c r="J49" s="55"/>
      <c r="K49" s="55"/>
      <c r="L49" s="55"/>
      <c r="M49" s="67"/>
      <c r="N49" s="55"/>
      <c r="O49" s="55"/>
      <c r="P49" s="55"/>
      <c r="Q49" s="55"/>
      <c r="R49" s="55"/>
    </row>
    <row r="50" spans="2:18" x14ac:dyDescent="0.25">
      <c r="B50" s="61"/>
      <c r="D50" s="62"/>
      <c r="E50" s="55"/>
      <c r="F50" s="55"/>
      <c r="G50" s="55"/>
      <c r="H50" s="55"/>
      <c r="I50" s="55"/>
      <c r="J50" s="55"/>
      <c r="K50" s="55"/>
      <c r="L50" s="55"/>
      <c r="M50" s="67"/>
      <c r="N50" s="55"/>
      <c r="O50" s="55"/>
      <c r="P50" s="55"/>
      <c r="Q50" s="55"/>
      <c r="R50" s="55"/>
    </row>
    <row r="51" spans="2:18" x14ac:dyDescent="0.25">
      <c r="B51" s="61"/>
      <c r="D51" s="62"/>
      <c r="E51" s="55"/>
      <c r="F51" s="55"/>
      <c r="G51" s="55"/>
      <c r="H51" s="55"/>
      <c r="I51" s="55"/>
      <c r="J51" s="55"/>
      <c r="K51" s="55"/>
      <c r="L51" s="55"/>
      <c r="M51" s="67"/>
      <c r="N51" s="55"/>
      <c r="O51" s="55"/>
      <c r="P51" s="55"/>
      <c r="Q51" s="55"/>
      <c r="R51" s="55"/>
    </row>
    <row r="52" spans="2:18" x14ac:dyDescent="0.25">
      <c r="B52" s="61"/>
      <c r="D52" s="62"/>
      <c r="E52" s="55"/>
      <c r="F52" s="55"/>
      <c r="G52" s="55"/>
      <c r="H52" s="55"/>
      <c r="I52" s="55"/>
      <c r="J52" s="55"/>
      <c r="K52" s="55"/>
      <c r="L52" s="55"/>
      <c r="M52" s="67"/>
      <c r="N52" s="55"/>
      <c r="O52" s="55"/>
      <c r="P52" s="55"/>
      <c r="Q52" s="55"/>
      <c r="R52" s="55"/>
    </row>
    <row r="53" spans="2:18" x14ac:dyDescent="0.25">
      <c r="B53" s="61"/>
      <c r="D53" s="62"/>
      <c r="E53" s="55"/>
      <c r="F53" s="55"/>
      <c r="G53" s="55"/>
      <c r="H53" s="55"/>
      <c r="I53" s="55"/>
      <c r="J53" s="55"/>
      <c r="K53" s="55"/>
      <c r="L53" s="55"/>
      <c r="M53" s="67"/>
      <c r="N53" s="55"/>
      <c r="O53" s="55"/>
      <c r="P53" s="55"/>
      <c r="Q53" s="55"/>
      <c r="R53" s="55"/>
    </row>
    <row r="54" spans="2:18" x14ac:dyDescent="0.25">
      <c r="B54" s="61"/>
      <c r="D54" s="62"/>
      <c r="E54" s="55"/>
      <c r="F54" s="55"/>
      <c r="G54" s="55"/>
      <c r="H54" s="55"/>
      <c r="I54" s="55"/>
      <c r="J54" s="55"/>
      <c r="K54" s="55"/>
      <c r="L54" s="55"/>
      <c r="M54" s="67"/>
      <c r="N54" s="55"/>
      <c r="O54" s="55"/>
      <c r="P54" s="55"/>
      <c r="Q54" s="55"/>
      <c r="R54" s="55"/>
    </row>
    <row r="55" spans="2:18" x14ac:dyDescent="0.25">
      <c r="B55" s="61"/>
      <c r="D55" s="62"/>
      <c r="E55" s="55"/>
      <c r="F55" s="55"/>
      <c r="G55" s="55"/>
      <c r="H55" s="55"/>
      <c r="I55" s="55"/>
      <c r="J55" s="55"/>
      <c r="K55" s="55"/>
      <c r="L55" s="55"/>
      <c r="M55" s="67"/>
      <c r="N55" s="55"/>
      <c r="O55" s="55"/>
      <c r="P55" s="55"/>
      <c r="Q55" s="55"/>
      <c r="R55" s="55"/>
    </row>
    <row r="56" spans="2:18" x14ac:dyDescent="0.25">
      <c r="B56" s="61"/>
      <c r="D56" s="62"/>
      <c r="E56" s="55"/>
      <c r="F56" s="55"/>
      <c r="G56" s="55"/>
      <c r="H56" s="55"/>
      <c r="I56" s="55"/>
      <c r="J56" s="55"/>
      <c r="K56" s="55"/>
      <c r="L56" s="55"/>
      <c r="M56" s="67"/>
      <c r="N56" s="55"/>
      <c r="O56" s="55"/>
      <c r="P56" s="55"/>
      <c r="Q56" s="55"/>
      <c r="R56" s="55"/>
    </row>
    <row r="57" spans="2:18" x14ac:dyDescent="0.25">
      <c r="B57" s="61"/>
      <c r="D57" s="62"/>
      <c r="E57" s="55"/>
      <c r="F57" s="55"/>
      <c r="G57" s="55"/>
      <c r="H57" s="55"/>
      <c r="I57" s="55"/>
      <c r="J57" s="55"/>
      <c r="K57" s="55"/>
      <c r="L57" s="55"/>
      <c r="M57" s="67"/>
      <c r="N57" s="55"/>
      <c r="O57" s="55"/>
      <c r="P57" s="55"/>
      <c r="Q57" s="55"/>
      <c r="R57" s="55"/>
    </row>
    <row r="58" spans="2:18" x14ac:dyDescent="0.25">
      <c r="B58" s="61"/>
      <c r="D58" s="62"/>
      <c r="E58" s="55"/>
      <c r="F58" s="55"/>
      <c r="G58" s="55"/>
      <c r="H58" s="55"/>
      <c r="I58" s="55"/>
      <c r="J58" s="55"/>
      <c r="K58" s="55"/>
      <c r="L58" s="55"/>
      <c r="M58" s="67"/>
      <c r="N58" s="55"/>
      <c r="O58" s="55"/>
      <c r="P58" s="55"/>
      <c r="Q58" s="55"/>
      <c r="R58" s="55"/>
    </row>
    <row r="59" spans="2:18" x14ac:dyDescent="0.25">
      <c r="B59" s="61"/>
      <c r="D59" s="62"/>
      <c r="E59" s="55"/>
      <c r="F59" s="55"/>
      <c r="G59" s="55"/>
      <c r="H59" s="55"/>
      <c r="I59" s="55"/>
      <c r="J59" s="55"/>
      <c r="K59" s="55"/>
      <c r="L59" s="55"/>
      <c r="M59" s="67"/>
      <c r="N59" s="55"/>
      <c r="O59" s="55"/>
      <c r="P59" s="55"/>
      <c r="Q59" s="55"/>
      <c r="R59" s="55"/>
    </row>
    <row r="60" spans="2:18" x14ac:dyDescent="0.25">
      <c r="B60" s="61"/>
      <c r="D60" s="62"/>
      <c r="E60" s="55"/>
      <c r="F60" s="55"/>
      <c r="G60" s="55"/>
      <c r="H60" s="55"/>
      <c r="I60" s="55"/>
      <c r="J60" s="55"/>
      <c r="K60" s="55"/>
      <c r="L60" s="55"/>
      <c r="M60" s="67"/>
      <c r="N60" s="55"/>
      <c r="O60" s="55"/>
      <c r="P60" s="55"/>
      <c r="Q60" s="55"/>
      <c r="R60" s="55"/>
    </row>
    <row r="61" spans="2:18" x14ac:dyDescent="0.25">
      <c r="B61" s="61"/>
      <c r="D61" s="62"/>
      <c r="E61" s="55"/>
      <c r="F61" s="55"/>
      <c r="G61" s="55"/>
      <c r="H61" s="55"/>
      <c r="I61" s="55"/>
      <c r="J61" s="55"/>
      <c r="K61" s="55"/>
      <c r="L61" s="55"/>
      <c r="M61" s="67"/>
      <c r="N61" s="55"/>
      <c r="O61" s="55"/>
      <c r="P61" s="55"/>
      <c r="Q61" s="55"/>
      <c r="R61" s="55"/>
    </row>
    <row r="62" spans="2:18" x14ac:dyDescent="0.25">
      <c r="B62" s="61"/>
      <c r="D62" s="62"/>
      <c r="E62" s="55"/>
      <c r="F62" s="55"/>
      <c r="G62" s="55"/>
      <c r="H62" s="55"/>
      <c r="I62" s="55"/>
      <c r="J62" s="55"/>
      <c r="K62" s="55"/>
      <c r="L62" s="55"/>
      <c r="M62" s="67"/>
      <c r="N62" s="55"/>
      <c r="O62" s="55"/>
      <c r="P62" s="55"/>
      <c r="Q62" s="55"/>
      <c r="R62" s="55"/>
    </row>
    <row r="63" spans="2:18" x14ac:dyDescent="0.25">
      <c r="B63" s="61"/>
      <c r="D63" s="62"/>
      <c r="E63" s="55"/>
      <c r="F63" s="55"/>
      <c r="G63" s="55"/>
      <c r="H63" s="55"/>
      <c r="I63" s="55"/>
      <c r="J63" s="55"/>
      <c r="K63" s="55"/>
      <c r="L63" s="55"/>
      <c r="M63" s="67"/>
      <c r="N63" s="55"/>
      <c r="O63" s="55"/>
      <c r="P63" s="55"/>
      <c r="Q63" s="55"/>
      <c r="R63" s="55"/>
    </row>
    <row r="64" spans="2:18" x14ac:dyDescent="0.25">
      <c r="B64" s="61"/>
      <c r="D64" s="62"/>
      <c r="E64" s="55"/>
      <c r="F64" s="55"/>
      <c r="G64" s="55"/>
      <c r="H64" s="55"/>
      <c r="I64" s="55"/>
      <c r="J64" s="55"/>
      <c r="K64" s="55"/>
      <c r="L64" s="55"/>
      <c r="M64" s="67"/>
      <c r="N64" s="55"/>
      <c r="O64" s="55"/>
      <c r="P64" s="55"/>
      <c r="Q64" s="55"/>
      <c r="R64" s="55"/>
    </row>
    <row r="65" spans="2:18" x14ac:dyDescent="0.25">
      <c r="B65" s="61"/>
      <c r="D65" s="62"/>
      <c r="E65" s="55"/>
      <c r="F65" s="55"/>
      <c r="G65" s="55"/>
      <c r="H65" s="55"/>
      <c r="I65" s="55"/>
      <c r="J65" s="55"/>
      <c r="K65" s="55"/>
      <c r="L65" s="55"/>
      <c r="M65" s="67"/>
      <c r="N65" s="55"/>
      <c r="O65" s="55"/>
      <c r="P65" s="55"/>
      <c r="Q65" s="55"/>
      <c r="R65" s="55"/>
    </row>
    <row r="66" spans="2:18" x14ac:dyDescent="0.25">
      <c r="B66" s="61"/>
      <c r="D66" s="62"/>
      <c r="E66" s="55"/>
      <c r="F66" s="55"/>
      <c r="G66" s="55"/>
      <c r="H66" s="55"/>
      <c r="I66" s="55"/>
      <c r="J66" s="55"/>
      <c r="K66" s="55"/>
      <c r="L66" s="55"/>
      <c r="M66" s="67"/>
      <c r="N66" s="55"/>
      <c r="O66" s="55"/>
      <c r="P66" s="55"/>
      <c r="Q66" s="55"/>
      <c r="R66" s="55"/>
    </row>
    <row r="67" spans="2:18" x14ac:dyDescent="0.25">
      <c r="B67" s="61"/>
      <c r="D67" s="62"/>
      <c r="E67" s="55"/>
      <c r="F67" s="55"/>
      <c r="G67" s="55"/>
      <c r="H67" s="55"/>
      <c r="I67" s="55"/>
      <c r="J67" s="55"/>
      <c r="K67" s="55"/>
      <c r="L67" s="55"/>
      <c r="M67" s="67"/>
      <c r="N67" s="55"/>
      <c r="O67" s="55"/>
      <c r="P67" s="55"/>
      <c r="Q67" s="55"/>
      <c r="R67" s="55"/>
    </row>
    <row r="68" spans="2:18" x14ac:dyDescent="0.25">
      <c r="B68" s="61"/>
      <c r="D68" s="62"/>
      <c r="E68" s="55"/>
      <c r="F68" s="55"/>
      <c r="G68" s="55"/>
      <c r="H68" s="55"/>
      <c r="I68" s="55"/>
      <c r="J68" s="55"/>
      <c r="K68" s="55"/>
      <c r="L68" s="55"/>
      <c r="M68" s="67"/>
      <c r="N68" s="55"/>
      <c r="O68" s="55"/>
      <c r="P68" s="55"/>
      <c r="Q68" s="55"/>
      <c r="R68" s="55"/>
    </row>
    <row r="69" spans="2:18" x14ac:dyDescent="0.25">
      <c r="B69" s="61"/>
      <c r="D69" s="62"/>
      <c r="E69" s="55"/>
      <c r="F69" s="55"/>
      <c r="G69" s="55"/>
      <c r="H69" s="55"/>
      <c r="I69" s="55"/>
      <c r="J69" s="55"/>
      <c r="K69" s="55"/>
      <c r="L69" s="55"/>
      <c r="M69" s="67"/>
      <c r="N69" s="55"/>
      <c r="O69" s="55"/>
      <c r="P69" s="55"/>
      <c r="Q69" s="55"/>
      <c r="R69" s="55"/>
    </row>
    <row r="70" spans="2:18" x14ac:dyDescent="0.25">
      <c r="B70" s="61"/>
      <c r="D70" s="62"/>
      <c r="E70" s="55"/>
      <c r="F70" s="55"/>
      <c r="G70" s="55"/>
      <c r="H70" s="55"/>
      <c r="I70" s="55"/>
      <c r="J70" s="55"/>
      <c r="K70" s="55"/>
      <c r="L70" s="55"/>
      <c r="M70" s="67"/>
      <c r="N70" s="55"/>
      <c r="O70" s="55"/>
      <c r="P70" s="55"/>
      <c r="Q70" s="55"/>
      <c r="R70" s="55"/>
    </row>
    <row r="71" spans="2:18" x14ac:dyDescent="0.25">
      <c r="B71" s="61"/>
      <c r="D71" s="62"/>
      <c r="E71" s="55"/>
      <c r="F71" s="55"/>
      <c r="G71" s="55"/>
      <c r="H71" s="55"/>
      <c r="I71" s="55"/>
      <c r="J71" s="55"/>
      <c r="K71" s="55"/>
      <c r="L71" s="55"/>
      <c r="M71" s="67"/>
      <c r="N71" s="55"/>
      <c r="O71" s="55"/>
      <c r="P71" s="55"/>
      <c r="Q71" s="55"/>
      <c r="R71" s="55"/>
    </row>
    <row r="72" spans="2:18" x14ac:dyDescent="0.25">
      <c r="B72" s="61"/>
      <c r="D72" s="62"/>
      <c r="E72" s="55"/>
      <c r="F72" s="55"/>
      <c r="G72" s="55"/>
      <c r="H72" s="55"/>
      <c r="I72" s="55"/>
      <c r="J72" s="55"/>
      <c r="K72" s="55"/>
      <c r="L72" s="55"/>
      <c r="M72" s="67"/>
      <c r="N72" s="55"/>
      <c r="O72" s="55"/>
      <c r="P72" s="55"/>
      <c r="Q72" s="55"/>
      <c r="R72" s="55"/>
    </row>
    <row r="73" spans="2:18" x14ac:dyDescent="0.25">
      <c r="B73" s="61"/>
      <c r="D73" s="62"/>
      <c r="E73" s="55"/>
      <c r="F73" s="55"/>
      <c r="G73" s="55"/>
      <c r="H73" s="55"/>
      <c r="I73" s="55"/>
      <c r="J73" s="55"/>
      <c r="K73" s="55"/>
      <c r="L73" s="55"/>
      <c r="M73" s="67"/>
      <c r="N73" s="55"/>
      <c r="O73" s="55"/>
      <c r="P73" s="55"/>
      <c r="Q73" s="55"/>
      <c r="R73" s="55"/>
    </row>
    <row r="74" spans="2:18" x14ac:dyDescent="0.25">
      <c r="B74" s="61"/>
      <c r="D74" s="62"/>
      <c r="E74" s="55"/>
      <c r="F74" s="55"/>
      <c r="G74" s="55"/>
      <c r="H74" s="55"/>
      <c r="I74" s="55"/>
      <c r="J74" s="55"/>
      <c r="K74" s="55"/>
      <c r="L74" s="55"/>
      <c r="M74" s="67"/>
      <c r="N74" s="55"/>
      <c r="O74" s="55"/>
      <c r="P74" s="55"/>
      <c r="Q74" s="55"/>
      <c r="R74" s="55"/>
    </row>
    <row r="75" spans="2:18" x14ac:dyDescent="0.25">
      <c r="B75" s="61"/>
      <c r="D75" s="62"/>
      <c r="E75" s="55"/>
      <c r="F75" s="55"/>
      <c r="G75" s="55"/>
      <c r="H75" s="55"/>
      <c r="I75" s="55"/>
      <c r="J75" s="55"/>
      <c r="K75" s="55"/>
      <c r="L75" s="55"/>
      <c r="M75" s="67"/>
      <c r="N75" s="55"/>
      <c r="O75" s="55"/>
      <c r="P75" s="55"/>
      <c r="Q75" s="55"/>
      <c r="R75" s="55"/>
    </row>
    <row r="76" spans="2:18" x14ac:dyDescent="0.25">
      <c r="B76" s="61"/>
      <c r="D76" s="62"/>
      <c r="E76" s="55"/>
      <c r="F76" s="55"/>
      <c r="G76" s="55"/>
      <c r="H76" s="55"/>
      <c r="I76" s="55"/>
      <c r="J76" s="55"/>
      <c r="K76" s="55"/>
      <c r="L76" s="55"/>
      <c r="M76" s="67"/>
      <c r="N76" s="55"/>
      <c r="O76" s="55"/>
      <c r="P76" s="55"/>
      <c r="Q76" s="55"/>
      <c r="R76" s="55"/>
    </row>
    <row r="77" spans="2:18" x14ac:dyDescent="0.25">
      <c r="B77" s="61"/>
      <c r="D77" s="62"/>
      <c r="E77" s="55"/>
      <c r="F77" s="55"/>
      <c r="G77" s="55"/>
      <c r="H77" s="55"/>
      <c r="I77" s="55"/>
      <c r="J77" s="55"/>
      <c r="K77" s="55"/>
      <c r="L77" s="55"/>
      <c r="M77" s="67"/>
      <c r="N77" s="55"/>
      <c r="O77" s="55"/>
      <c r="P77" s="55"/>
      <c r="Q77" s="55"/>
      <c r="R77" s="55"/>
    </row>
    <row r="78" spans="2:18" x14ac:dyDescent="0.25">
      <c r="B78" s="61"/>
      <c r="D78" s="62"/>
      <c r="E78" s="55"/>
      <c r="F78" s="55"/>
      <c r="G78" s="55"/>
      <c r="H78" s="55"/>
      <c r="I78" s="55"/>
      <c r="J78" s="55"/>
      <c r="K78" s="55"/>
      <c r="L78" s="55"/>
      <c r="M78" s="67"/>
      <c r="N78" s="55"/>
      <c r="O78" s="55"/>
      <c r="P78" s="55"/>
      <c r="Q78" s="55"/>
      <c r="R78" s="55"/>
    </row>
    <row r="79" spans="2:18" x14ac:dyDescent="0.25">
      <c r="B79" s="61"/>
      <c r="D79" s="62"/>
      <c r="E79" s="55"/>
      <c r="F79" s="55"/>
      <c r="G79" s="55"/>
      <c r="H79" s="55"/>
      <c r="I79" s="55"/>
      <c r="J79" s="55"/>
      <c r="K79" s="55"/>
      <c r="L79" s="55"/>
      <c r="M79" s="67"/>
      <c r="N79" s="55"/>
      <c r="O79" s="55"/>
      <c r="P79" s="55"/>
      <c r="Q79" s="55"/>
      <c r="R79" s="55"/>
    </row>
    <row r="80" spans="2:18" x14ac:dyDescent="0.25">
      <c r="B80" s="61"/>
      <c r="D80" s="62"/>
      <c r="E80" s="55"/>
      <c r="F80" s="55"/>
      <c r="G80" s="55"/>
      <c r="H80" s="55"/>
      <c r="I80" s="55"/>
      <c r="J80" s="55"/>
      <c r="K80" s="55"/>
      <c r="L80" s="55"/>
      <c r="M80" s="67"/>
      <c r="N80" s="55"/>
      <c r="O80" s="55"/>
      <c r="P80" s="55"/>
      <c r="Q80" s="55"/>
      <c r="R80" s="55"/>
    </row>
    <row r="81" spans="2:18" x14ac:dyDescent="0.25">
      <c r="B81" s="61"/>
      <c r="D81" s="62"/>
      <c r="E81" s="55"/>
      <c r="F81" s="55"/>
      <c r="G81" s="55"/>
      <c r="H81" s="55"/>
      <c r="I81" s="55"/>
      <c r="J81" s="55"/>
      <c r="K81" s="55"/>
      <c r="L81" s="55"/>
      <c r="M81" s="67"/>
      <c r="N81" s="55"/>
      <c r="O81" s="55"/>
      <c r="P81" s="55"/>
      <c r="Q81" s="55"/>
      <c r="R81" s="55"/>
    </row>
    <row r="82" spans="2:18" x14ac:dyDescent="0.25">
      <c r="B82" s="61"/>
      <c r="D82" s="62"/>
      <c r="E82" s="55"/>
      <c r="F82" s="55"/>
      <c r="G82" s="55"/>
      <c r="H82" s="55"/>
      <c r="I82" s="55"/>
      <c r="J82" s="55"/>
      <c r="K82" s="55"/>
      <c r="L82" s="55"/>
      <c r="M82" s="67"/>
      <c r="N82" s="55"/>
      <c r="O82" s="55"/>
      <c r="P82" s="55"/>
      <c r="Q82" s="55"/>
      <c r="R82" s="55"/>
    </row>
    <row r="83" spans="2:18" x14ac:dyDescent="0.25">
      <c r="B83" s="61"/>
      <c r="D83" s="62"/>
      <c r="E83" s="55"/>
      <c r="F83" s="55"/>
      <c r="G83" s="55"/>
      <c r="H83" s="55"/>
      <c r="I83" s="55"/>
      <c r="J83" s="55"/>
      <c r="K83" s="55"/>
      <c r="L83" s="55"/>
      <c r="M83" s="67"/>
      <c r="N83" s="55"/>
      <c r="O83" s="55"/>
      <c r="P83" s="55"/>
      <c r="Q83" s="55"/>
      <c r="R83" s="55"/>
    </row>
    <row r="84" spans="2:18" x14ac:dyDescent="0.25">
      <c r="B84" s="61"/>
      <c r="D84" s="62"/>
      <c r="E84" s="55"/>
      <c r="F84" s="55"/>
      <c r="G84" s="55"/>
      <c r="H84" s="55"/>
      <c r="I84" s="55"/>
      <c r="J84" s="55"/>
      <c r="K84" s="55"/>
      <c r="L84" s="55"/>
      <c r="M84" s="67"/>
      <c r="N84" s="55"/>
      <c r="O84" s="55"/>
      <c r="P84" s="55"/>
      <c r="Q84" s="55"/>
      <c r="R84" s="55"/>
    </row>
    <row r="85" spans="2:18" x14ac:dyDescent="0.25">
      <c r="B85" s="61"/>
      <c r="D85" s="62"/>
      <c r="E85" s="55"/>
      <c r="F85" s="55"/>
      <c r="G85" s="55"/>
      <c r="H85" s="55"/>
      <c r="I85" s="55"/>
      <c r="J85" s="55"/>
      <c r="K85" s="55"/>
      <c r="L85" s="55"/>
      <c r="M85" s="67"/>
      <c r="N85" s="55"/>
      <c r="O85" s="55"/>
      <c r="P85" s="55"/>
      <c r="Q85" s="55"/>
      <c r="R85" s="55"/>
    </row>
    <row r="86" spans="2:18" x14ac:dyDescent="0.25">
      <c r="B86" s="61"/>
      <c r="D86" s="62"/>
      <c r="E86" s="55"/>
      <c r="F86" s="55"/>
      <c r="G86" s="55"/>
      <c r="H86" s="55"/>
      <c r="I86" s="55"/>
      <c r="J86" s="55"/>
      <c r="K86" s="55"/>
      <c r="L86" s="55"/>
      <c r="M86" s="67"/>
      <c r="N86" s="55"/>
      <c r="O86" s="55"/>
      <c r="P86" s="55"/>
      <c r="Q86" s="55"/>
      <c r="R86" s="55"/>
    </row>
    <row r="87" spans="2:18" x14ac:dyDescent="0.25">
      <c r="B87" s="61"/>
      <c r="D87" s="62"/>
      <c r="E87" s="55"/>
      <c r="F87" s="55"/>
      <c r="G87" s="55"/>
      <c r="H87" s="55"/>
      <c r="I87" s="55"/>
      <c r="J87" s="55"/>
      <c r="K87" s="55"/>
      <c r="L87" s="55"/>
      <c r="M87" s="67"/>
      <c r="N87" s="55"/>
      <c r="O87" s="55"/>
      <c r="P87" s="55"/>
      <c r="Q87" s="55"/>
      <c r="R87" s="55"/>
    </row>
    <row r="88" spans="2:18" x14ac:dyDescent="0.25">
      <c r="B88" s="61"/>
      <c r="D88" s="62"/>
      <c r="E88" s="55"/>
      <c r="F88" s="55"/>
      <c r="G88" s="55"/>
      <c r="H88" s="55"/>
      <c r="I88" s="55"/>
      <c r="J88" s="55"/>
      <c r="K88" s="55"/>
      <c r="L88" s="55"/>
      <c r="M88" s="67"/>
      <c r="N88" s="55"/>
      <c r="O88" s="55"/>
      <c r="P88" s="55"/>
      <c r="Q88" s="55"/>
      <c r="R88" s="55"/>
    </row>
    <row r="89" spans="2:18" x14ac:dyDescent="0.25">
      <c r="B89" s="61"/>
      <c r="D89" s="62"/>
      <c r="E89" s="55"/>
      <c r="F89" s="55"/>
      <c r="G89" s="55"/>
      <c r="H89" s="55"/>
      <c r="I89" s="55"/>
      <c r="J89" s="55"/>
      <c r="K89" s="55"/>
      <c r="L89" s="55"/>
      <c r="M89" s="67"/>
      <c r="N89" s="55"/>
      <c r="O89" s="55"/>
      <c r="P89" s="55"/>
      <c r="Q89" s="55"/>
      <c r="R89" s="55"/>
    </row>
    <row r="90" spans="2:18" x14ac:dyDescent="0.25">
      <c r="B90" s="61"/>
      <c r="D90" s="62"/>
      <c r="E90" s="55"/>
      <c r="F90" s="55"/>
      <c r="G90" s="55"/>
      <c r="H90" s="55"/>
      <c r="I90" s="55"/>
      <c r="J90" s="55"/>
      <c r="K90" s="55"/>
      <c r="L90" s="55"/>
      <c r="M90" s="67"/>
      <c r="N90" s="55"/>
      <c r="O90" s="55"/>
      <c r="P90" s="55"/>
      <c r="Q90" s="55"/>
      <c r="R90" s="55"/>
    </row>
    <row r="91" spans="2:18" x14ac:dyDescent="0.25">
      <c r="B91" s="61"/>
      <c r="D91" s="62"/>
      <c r="E91" s="55"/>
      <c r="F91" s="55"/>
      <c r="G91" s="55"/>
      <c r="H91" s="55"/>
      <c r="I91" s="55"/>
      <c r="J91" s="55"/>
      <c r="K91" s="55"/>
      <c r="L91" s="55"/>
      <c r="M91" s="67"/>
      <c r="N91" s="55"/>
      <c r="O91" s="55"/>
      <c r="P91" s="55"/>
      <c r="Q91" s="55"/>
      <c r="R91" s="55"/>
    </row>
    <row r="92" spans="2:18" x14ac:dyDescent="0.25">
      <c r="B92" s="61"/>
      <c r="D92" s="62"/>
      <c r="E92" s="55"/>
      <c r="F92" s="55"/>
      <c r="G92" s="55"/>
      <c r="H92" s="55"/>
      <c r="I92" s="55"/>
      <c r="J92" s="55"/>
      <c r="K92" s="55"/>
      <c r="L92" s="55"/>
      <c r="M92" s="67"/>
      <c r="N92" s="55"/>
      <c r="O92" s="55"/>
      <c r="P92" s="55"/>
      <c r="Q92" s="55"/>
      <c r="R92" s="55"/>
    </row>
    <row r="93" spans="2:18" x14ac:dyDescent="0.25">
      <c r="B93" s="61"/>
      <c r="D93" s="62"/>
      <c r="E93" s="55"/>
      <c r="F93" s="55"/>
      <c r="G93" s="55"/>
      <c r="H93" s="55"/>
      <c r="I93" s="55"/>
      <c r="J93" s="55"/>
      <c r="K93" s="55"/>
      <c r="L93" s="55"/>
      <c r="M93" s="67"/>
      <c r="N93" s="55"/>
      <c r="O93" s="55"/>
      <c r="P93" s="55"/>
      <c r="Q93" s="55"/>
      <c r="R93" s="55"/>
    </row>
    <row r="94" spans="2:18" x14ac:dyDescent="0.25">
      <c r="B94" s="61"/>
      <c r="D94" s="62"/>
      <c r="E94" s="55"/>
      <c r="F94" s="55"/>
      <c r="G94" s="55"/>
      <c r="H94" s="55"/>
      <c r="I94" s="55"/>
      <c r="J94" s="55"/>
      <c r="K94" s="55"/>
      <c r="L94" s="55"/>
      <c r="M94" s="67"/>
      <c r="N94" s="55"/>
      <c r="O94" s="55"/>
      <c r="P94" s="55"/>
      <c r="Q94" s="55"/>
      <c r="R94" s="55"/>
    </row>
    <row r="95" spans="2:18" x14ac:dyDescent="0.25">
      <c r="B95" s="61"/>
      <c r="D95" s="62"/>
      <c r="E95" s="55"/>
      <c r="F95" s="55"/>
      <c r="G95" s="55"/>
      <c r="H95" s="55"/>
      <c r="I95" s="55"/>
      <c r="J95" s="55"/>
      <c r="K95" s="55"/>
      <c r="L95" s="55"/>
      <c r="M95" s="67"/>
      <c r="N95" s="55"/>
      <c r="O95" s="55"/>
      <c r="P95" s="55"/>
      <c r="Q95" s="55"/>
      <c r="R95" s="55"/>
    </row>
    <row r="96" spans="2:18" x14ac:dyDescent="0.25">
      <c r="B96" s="61"/>
      <c r="D96" s="62"/>
      <c r="E96" s="55"/>
      <c r="F96" s="55"/>
      <c r="G96" s="55"/>
      <c r="H96" s="55"/>
      <c r="I96" s="55"/>
      <c r="J96" s="55"/>
      <c r="K96" s="55"/>
      <c r="L96" s="55"/>
      <c r="M96" s="67"/>
      <c r="N96" s="55"/>
      <c r="O96" s="55"/>
      <c r="P96" s="55"/>
      <c r="Q96" s="55"/>
      <c r="R96" s="55"/>
    </row>
    <row r="97" spans="2:18" x14ac:dyDescent="0.25">
      <c r="B97" s="61"/>
      <c r="D97" s="62"/>
      <c r="E97" s="55"/>
      <c r="F97" s="55"/>
      <c r="G97" s="55"/>
      <c r="H97" s="55"/>
      <c r="I97" s="55"/>
      <c r="J97" s="55"/>
      <c r="K97" s="55"/>
      <c r="L97" s="55"/>
      <c r="M97" s="67"/>
      <c r="N97" s="55"/>
      <c r="O97" s="55"/>
      <c r="P97" s="55"/>
      <c r="Q97" s="55"/>
      <c r="R97" s="55"/>
    </row>
    <row r="98" spans="2:18" x14ac:dyDescent="0.25">
      <c r="B98" s="61"/>
      <c r="D98" s="62"/>
      <c r="E98" s="55"/>
      <c r="F98" s="55"/>
      <c r="G98" s="55"/>
      <c r="H98" s="55"/>
      <c r="I98" s="55"/>
      <c r="J98" s="55"/>
      <c r="K98" s="55"/>
      <c r="L98" s="55"/>
      <c r="M98" s="67"/>
      <c r="N98" s="55"/>
      <c r="O98" s="55"/>
      <c r="P98" s="55"/>
      <c r="Q98" s="55"/>
      <c r="R98" s="55"/>
    </row>
    <row r="99" spans="2:18" x14ac:dyDescent="0.25">
      <c r="B99" s="61"/>
      <c r="D99" s="62"/>
      <c r="E99" s="55"/>
      <c r="F99" s="55"/>
      <c r="G99" s="55"/>
      <c r="H99" s="55"/>
      <c r="I99" s="55"/>
      <c r="J99" s="55"/>
      <c r="K99" s="55"/>
      <c r="L99" s="55"/>
      <c r="M99" s="67"/>
      <c r="N99" s="55"/>
      <c r="O99" s="55"/>
      <c r="P99" s="55"/>
      <c r="Q99" s="55"/>
      <c r="R99" s="55"/>
    </row>
    <row r="100" spans="2:18" x14ac:dyDescent="0.25">
      <c r="B100" s="61"/>
      <c r="D100" s="62"/>
      <c r="E100" s="55"/>
      <c r="F100" s="55"/>
      <c r="G100" s="55"/>
      <c r="H100" s="55"/>
      <c r="I100" s="55"/>
      <c r="J100" s="55"/>
      <c r="K100" s="55"/>
      <c r="L100" s="55"/>
      <c r="M100" s="67"/>
      <c r="N100" s="55"/>
      <c r="O100" s="55"/>
      <c r="P100" s="55"/>
      <c r="Q100" s="55"/>
      <c r="R100" s="55"/>
    </row>
    <row r="101" spans="2:18" x14ac:dyDescent="0.25">
      <c r="B101" s="61"/>
      <c r="D101" s="62"/>
      <c r="E101" s="55"/>
      <c r="F101" s="55"/>
      <c r="G101" s="55"/>
      <c r="H101" s="55"/>
      <c r="I101" s="55"/>
      <c r="J101" s="55"/>
      <c r="K101" s="55"/>
      <c r="L101" s="55"/>
      <c r="M101" s="67"/>
      <c r="N101" s="55"/>
      <c r="O101" s="55"/>
      <c r="P101" s="55"/>
      <c r="Q101" s="55"/>
      <c r="R101" s="55"/>
    </row>
    <row r="102" spans="2:18" x14ac:dyDescent="0.25">
      <c r="B102" s="61"/>
      <c r="D102" s="62"/>
      <c r="E102" s="55"/>
      <c r="F102" s="55"/>
      <c r="G102" s="55"/>
      <c r="H102" s="55"/>
      <c r="I102" s="55"/>
      <c r="J102" s="55"/>
      <c r="K102" s="55"/>
      <c r="L102" s="55"/>
      <c r="M102" s="67"/>
      <c r="N102" s="55"/>
      <c r="O102" s="55"/>
      <c r="P102" s="55"/>
      <c r="Q102" s="55"/>
      <c r="R102" s="55"/>
    </row>
    <row r="103" spans="2:18" x14ac:dyDescent="0.25">
      <c r="B103" s="61"/>
      <c r="D103" s="62"/>
      <c r="E103" s="55"/>
      <c r="F103" s="55"/>
      <c r="G103" s="55"/>
      <c r="H103" s="55"/>
      <c r="I103" s="55"/>
      <c r="J103" s="55"/>
      <c r="K103" s="55"/>
      <c r="L103" s="55"/>
      <c r="M103" s="67"/>
      <c r="N103" s="55"/>
      <c r="O103" s="55"/>
      <c r="P103" s="55"/>
      <c r="Q103" s="55"/>
      <c r="R103" s="55"/>
    </row>
    <row r="104" spans="2:18" x14ac:dyDescent="0.25">
      <c r="B104" s="61"/>
      <c r="D104" s="62"/>
      <c r="E104" s="55"/>
      <c r="F104" s="55"/>
      <c r="G104" s="55"/>
      <c r="H104" s="55"/>
      <c r="I104" s="55"/>
      <c r="J104" s="55"/>
      <c r="K104" s="55"/>
      <c r="L104" s="55"/>
      <c r="M104" s="67"/>
      <c r="N104" s="55"/>
      <c r="O104" s="55"/>
      <c r="P104" s="55"/>
      <c r="Q104" s="55"/>
      <c r="R104" s="55"/>
    </row>
    <row r="105" spans="2:18" x14ac:dyDescent="0.25">
      <c r="B105" s="61"/>
      <c r="D105" s="62"/>
      <c r="E105" s="55"/>
      <c r="F105" s="55"/>
      <c r="G105" s="55"/>
      <c r="H105" s="55"/>
      <c r="I105" s="55"/>
      <c r="J105" s="55"/>
      <c r="K105" s="55"/>
      <c r="L105" s="55"/>
      <c r="M105" s="67"/>
      <c r="N105" s="55"/>
      <c r="O105" s="55"/>
      <c r="P105" s="55"/>
      <c r="Q105" s="55"/>
      <c r="R105" s="55"/>
    </row>
    <row r="106" spans="2:18" x14ac:dyDescent="0.25">
      <c r="B106" s="61"/>
      <c r="D106" s="62"/>
      <c r="E106" s="55"/>
      <c r="F106" s="55"/>
      <c r="G106" s="55"/>
      <c r="H106" s="55"/>
      <c r="I106" s="55"/>
      <c r="J106" s="55"/>
      <c r="K106" s="55"/>
      <c r="L106" s="55"/>
      <c r="M106" s="67"/>
      <c r="N106" s="55"/>
      <c r="O106" s="55"/>
      <c r="P106" s="55"/>
      <c r="Q106" s="55"/>
      <c r="R106" s="55"/>
    </row>
    <row r="107" spans="2:18" x14ac:dyDescent="0.25">
      <c r="B107" s="61"/>
      <c r="D107" s="62"/>
      <c r="E107" s="55"/>
      <c r="F107" s="55"/>
      <c r="G107" s="55"/>
      <c r="H107" s="55"/>
      <c r="I107" s="55"/>
      <c r="J107" s="55"/>
      <c r="K107" s="55"/>
      <c r="L107" s="55"/>
      <c r="M107" s="67"/>
      <c r="N107" s="55"/>
      <c r="O107" s="55"/>
      <c r="P107" s="55"/>
      <c r="Q107" s="55"/>
      <c r="R107" s="55"/>
    </row>
    <row r="108" spans="2:18" x14ac:dyDescent="0.25">
      <c r="B108" s="61"/>
      <c r="D108" s="62"/>
      <c r="E108" s="55"/>
      <c r="F108" s="55"/>
      <c r="G108" s="55"/>
      <c r="H108" s="55"/>
      <c r="I108" s="55"/>
      <c r="J108" s="55"/>
      <c r="K108" s="55"/>
      <c r="L108" s="55"/>
      <c r="M108" s="67"/>
      <c r="N108" s="55"/>
      <c r="O108" s="55"/>
      <c r="P108" s="55"/>
      <c r="Q108" s="55"/>
      <c r="R108" s="55"/>
    </row>
    <row r="109" spans="2:18" x14ac:dyDescent="0.25">
      <c r="B109" s="61"/>
      <c r="D109" s="62"/>
      <c r="E109" s="55"/>
      <c r="F109" s="55"/>
      <c r="G109" s="55"/>
      <c r="H109" s="55"/>
      <c r="I109" s="55"/>
      <c r="J109" s="55"/>
      <c r="K109" s="55"/>
      <c r="L109" s="55"/>
      <c r="M109" s="67"/>
      <c r="N109" s="55"/>
      <c r="O109" s="55"/>
      <c r="P109" s="55"/>
      <c r="Q109" s="55"/>
      <c r="R109" s="55"/>
    </row>
    <row r="110" spans="2:18" x14ac:dyDescent="0.25">
      <c r="B110" s="61"/>
      <c r="D110" s="62"/>
      <c r="E110" s="55"/>
      <c r="F110" s="55"/>
      <c r="G110" s="55"/>
      <c r="H110" s="55"/>
      <c r="I110" s="55"/>
      <c r="J110" s="55"/>
      <c r="K110" s="55"/>
      <c r="L110" s="55"/>
      <c r="M110" s="67"/>
      <c r="N110" s="55"/>
      <c r="O110" s="55"/>
      <c r="P110" s="55"/>
      <c r="Q110" s="55"/>
      <c r="R110" s="55"/>
    </row>
    <row r="111" spans="2:18" x14ac:dyDescent="0.25">
      <c r="B111" s="61"/>
      <c r="D111" s="62"/>
      <c r="E111" s="55"/>
      <c r="F111" s="55"/>
      <c r="G111" s="55"/>
      <c r="H111" s="55"/>
      <c r="I111" s="55"/>
      <c r="J111" s="55"/>
      <c r="K111" s="55"/>
      <c r="L111" s="55"/>
      <c r="M111" s="67"/>
      <c r="N111" s="55"/>
      <c r="O111" s="55"/>
      <c r="P111" s="55"/>
      <c r="Q111" s="55"/>
      <c r="R111" s="55"/>
    </row>
    <row r="112" spans="2:18" x14ac:dyDescent="0.25">
      <c r="B112" s="61"/>
      <c r="D112" s="62"/>
      <c r="E112" s="55"/>
      <c r="F112" s="55"/>
      <c r="G112" s="55"/>
      <c r="H112" s="55"/>
      <c r="I112" s="55"/>
      <c r="J112" s="55"/>
      <c r="K112" s="55"/>
      <c r="L112" s="55"/>
      <c r="M112" s="67"/>
      <c r="N112" s="55"/>
      <c r="O112" s="55"/>
      <c r="P112" s="55"/>
      <c r="Q112" s="55"/>
      <c r="R112" s="55"/>
    </row>
    <row r="113" spans="2:18" x14ac:dyDescent="0.25">
      <c r="B113" s="61"/>
      <c r="D113" s="62"/>
      <c r="E113" s="55"/>
      <c r="F113" s="55"/>
      <c r="G113" s="55"/>
      <c r="H113" s="55"/>
      <c r="I113" s="55"/>
      <c r="J113" s="55"/>
      <c r="K113" s="55"/>
      <c r="L113" s="55"/>
      <c r="M113" s="67"/>
      <c r="N113" s="55"/>
      <c r="O113" s="55"/>
      <c r="P113" s="55"/>
      <c r="Q113" s="55"/>
      <c r="R113" s="55"/>
    </row>
    <row r="114" spans="2:18" x14ac:dyDescent="0.25">
      <c r="B114" s="61"/>
      <c r="D114" s="62"/>
      <c r="E114" s="55"/>
      <c r="F114" s="55"/>
      <c r="G114" s="55"/>
      <c r="H114" s="55"/>
      <c r="I114" s="55"/>
      <c r="J114" s="55"/>
      <c r="K114" s="55"/>
      <c r="L114" s="55"/>
      <c r="M114" s="67"/>
      <c r="N114" s="55"/>
      <c r="O114" s="55"/>
      <c r="P114" s="55"/>
      <c r="Q114" s="55"/>
      <c r="R114" s="55"/>
    </row>
    <row r="115" spans="2:18" x14ac:dyDescent="0.25">
      <c r="B115" s="61"/>
      <c r="D115" s="62"/>
      <c r="E115" s="55"/>
      <c r="F115" s="55"/>
      <c r="G115" s="55"/>
      <c r="H115" s="55"/>
      <c r="I115" s="55"/>
      <c r="J115" s="55"/>
      <c r="K115" s="55"/>
      <c r="L115" s="55"/>
      <c r="M115" s="67"/>
      <c r="N115" s="55"/>
      <c r="O115" s="55"/>
      <c r="P115" s="55"/>
      <c r="Q115" s="55"/>
      <c r="R115" s="55"/>
    </row>
    <row r="116" spans="2:18" x14ac:dyDescent="0.25">
      <c r="B116" s="61"/>
      <c r="D116" s="62"/>
      <c r="E116" s="55"/>
      <c r="F116" s="55"/>
      <c r="G116" s="55"/>
      <c r="H116" s="55"/>
      <c r="I116" s="55"/>
      <c r="J116" s="55"/>
      <c r="K116" s="55"/>
      <c r="L116" s="55"/>
      <c r="M116" s="67"/>
      <c r="N116" s="55"/>
      <c r="O116" s="55"/>
      <c r="P116" s="55"/>
      <c r="Q116" s="55"/>
      <c r="R116" s="55"/>
    </row>
    <row r="117" spans="2:18" x14ac:dyDescent="0.25">
      <c r="B117" s="61"/>
      <c r="D117" s="62"/>
      <c r="E117" s="55"/>
      <c r="F117" s="55"/>
      <c r="G117" s="55"/>
      <c r="H117" s="55"/>
      <c r="I117" s="55"/>
      <c r="J117" s="55"/>
      <c r="K117" s="55"/>
      <c r="L117" s="55"/>
      <c r="M117" s="67"/>
      <c r="N117" s="55"/>
      <c r="O117" s="55"/>
      <c r="P117" s="55"/>
      <c r="Q117" s="55"/>
      <c r="R117" s="55"/>
    </row>
    <row r="118" spans="2:18" x14ac:dyDescent="0.25">
      <c r="B118" s="61"/>
      <c r="D118" s="62"/>
      <c r="E118" s="55"/>
      <c r="F118" s="55"/>
      <c r="G118" s="55"/>
      <c r="H118" s="55"/>
      <c r="I118" s="55"/>
      <c r="J118" s="55"/>
      <c r="K118" s="55"/>
      <c r="L118" s="55"/>
      <c r="M118" s="67"/>
      <c r="N118" s="55"/>
      <c r="O118" s="55"/>
      <c r="P118" s="55"/>
      <c r="Q118" s="55"/>
      <c r="R118" s="55"/>
    </row>
    <row r="119" spans="2:18" x14ac:dyDescent="0.25">
      <c r="B119" s="61"/>
      <c r="D119" s="62"/>
      <c r="E119" s="55"/>
      <c r="F119" s="55"/>
      <c r="G119" s="55"/>
      <c r="H119" s="55"/>
      <c r="I119" s="55"/>
      <c r="J119" s="55"/>
      <c r="K119" s="55"/>
      <c r="L119" s="55"/>
      <c r="M119" s="67"/>
      <c r="N119" s="55"/>
      <c r="O119" s="55"/>
      <c r="P119" s="55"/>
      <c r="Q119" s="55"/>
      <c r="R119" s="55"/>
    </row>
    <row r="120" spans="2:18" x14ac:dyDescent="0.25">
      <c r="B120" s="61"/>
      <c r="D120" s="62"/>
      <c r="E120" s="55"/>
      <c r="F120" s="55"/>
      <c r="G120" s="55"/>
      <c r="H120" s="55"/>
      <c r="I120" s="55"/>
      <c r="J120" s="55"/>
      <c r="K120" s="55"/>
      <c r="L120" s="55"/>
      <c r="M120" s="67"/>
      <c r="N120" s="55"/>
      <c r="O120" s="55"/>
      <c r="P120" s="55"/>
      <c r="Q120" s="55"/>
      <c r="R120" s="55"/>
    </row>
    <row r="121" spans="2:18" x14ac:dyDescent="0.25">
      <c r="B121" s="61"/>
      <c r="D121" s="62"/>
      <c r="E121" s="55"/>
      <c r="F121" s="55"/>
      <c r="G121" s="55"/>
      <c r="H121" s="55"/>
      <c r="I121" s="55"/>
      <c r="J121" s="55"/>
      <c r="K121" s="55"/>
      <c r="L121" s="55"/>
      <c r="M121" s="67"/>
      <c r="N121" s="55"/>
      <c r="O121" s="55"/>
      <c r="P121" s="55"/>
      <c r="Q121" s="55"/>
      <c r="R121" s="55"/>
    </row>
    <row r="122" spans="2:18" x14ac:dyDescent="0.25">
      <c r="B122" s="61"/>
      <c r="D122" s="62"/>
      <c r="E122" s="55"/>
      <c r="F122" s="55"/>
      <c r="G122" s="55"/>
      <c r="H122" s="55"/>
      <c r="I122" s="55"/>
      <c r="J122" s="55"/>
      <c r="K122" s="55"/>
      <c r="L122" s="55"/>
      <c r="M122" s="67"/>
      <c r="N122" s="55"/>
      <c r="O122" s="55"/>
      <c r="P122" s="55"/>
      <c r="Q122" s="55"/>
      <c r="R122" s="55"/>
    </row>
    <row r="123" spans="2:18" x14ac:dyDescent="0.25">
      <c r="B123" s="61"/>
      <c r="D123" s="62"/>
      <c r="E123" s="55"/>
      <c r="F123" s="55"/>
      <c r="G123" s="55"/>
      <c r="H123" s="55"/>
      <c r="I123" s="55"/>
      <c r="J123" s="55"/>
      <c r="K123" s="55"/>
      <c r="L123" s="55"/>
      <c r="M123" s="67"/>
      <c r="N123" s="55"/>
      <c r="O123" s="55"/>
      <c r="P123" s="55"/>
      <c r="Q123" s="55"/>
      <c r="R123" s="55"/>
    </row>
    <row r="124" spans="2:18" x14ac:dyDescent="0.25">
      <c r="B124" s="61"/>
      <c r="D124" s="62"/>
      <c r="E124" s="55"/>
      <c r="F124" s="55"/>
      <c r="G124" s="55"/>
      <c r="H124" s="55"/>
      <c r="I124" s="55"/>
      <c r="J124" s="55"/>
      <c r="K124" s="55"/>
      <c r="L124" s="55"/>
      <c r="M124" s="67"/>
      <c r="N124" s="55"/>
      <c r="O124" s="55"/>
      <c r="P124" s="55"/>
      <c r="Q124" s="55"/>
      <c r="R124" s="55"/>
    </row>
    <row r="125" spans="2:18" x14ac:dyDescent="0.25">
      <c r="B125" s="61"/>
      <c r="D125" s="62"/>
      <c r="E125" s="55"/>
      <c r="F125" s="55"/>
      <c r="G125" s="55"/>
      <c r="H125" s="55"/>
      <c r="I125" s="55"/>
      <c r="J125" s="55"/>
      <c r="K125" s="55"/>
      <c r="L125" s="55"/>
      <c r="M125" s="67"/>
      <c r="N125" s="55"/>
      <c r="O125" s="55"/>
      <c r="P125" s="55"/>
      <c r="Q125" s="55"/>
      <c r="R125" s="55"/>
    </row>
    <row r="126" spans="2:18" x14ac:dyDescent="0.25">
      <c r="B126" s="61"/>
      <c r="D126" s="62"/>
      <c r="E126" s="55"/>
      <c r="F126" s="55"/>
      <c r="G126" s="55"/>
      <c r="H126" s="55"/>
      <c r="I126" s="55"/>
      <c r="J126" s="55"/>
      <c r="K126" s="55"/>
      <c r="L126" s="55"/>
      <c r="M126" s="67"/>
      <c r="N126" s="55"/>
      <c r="O126" s="55"/>
      <c r="P126" s="55"/>
      <c r="Q126" s="55"/>
      <c r="R126" s="55"/>
    </row>
    <row r="127" spans="2:18" x14ac:dyDescent="0.25">
      <c r="B127" s="61"/>
      <c r="D127" s="62"/>
      <c r="E127" s="55"/>
      <c r="F127" s="55"/>
      <c r="G127" s="55"/>
      <c r="H127" s="55"/>
      <c r="I127" s="55"/>
      <c r="J127" s="55"/>
      <c r="K127" s="55"/>
      <c r="L127" s="55"/>
      <c r="M127" s="67"/>
      <c r="N127" s="55"/>
      <c r="O127" s="55"/>
      <c r="P127" s="55"/>
      <c r="Q127" s="55"/>
      <c r="R127" s="55"/>
    </row>
    <row r="128" spans="2:18" x14ac:dyDescent="0.25">
      <c r="B128" s="61"/>
      <c r="D128" s="62"/>
      <c r="E128" s="55"/>
      <c r="F128" s="55"/>
      <c r="G128" s="55"/>
      <c r="H128" s="55"/>
      <c r="I128" s="55"/>
      <c r="J128" s="55"/>
      <c r="K128" s="55"/>
      <c r="L128" s="55"/>
      <c r="M128" s="67"/>
      <c r="N128" s="55"/>
      <c r="O128" s="55"/>
      <c r="P128" s="55"/>
      <c r="Q128" s="55"/>
      <c r="R128" s="55"/>
    </row>
    <row r="129" spans="2:18" x14ac:dyDescent="0.25">
      <c r="B129" s="61"/>
      <c r="D129" s="62"/>
      <c r="E129" s="55"/>
      <c r="F129" s="55"/>
      <c r="G129" s="55"/>
      <c r="H129" s="55"/>
      <c r="I129" s="55"/>
      <c r="J129" s="55"/>
      <c r="K129" s="55"/>
      <c r="L129" s="55"/>
      <c r="M129" s="67"/>
      <c r="N129" s="55"/>
      <c r="O129" s="55"/>
      <c r="P129" s="55"/>
      <c r="Q129" s="55"/>
      <c r="R129" s="55"/>
    </row>
    <row r="130" spans="2:18" x14ac:dyDescent="0.25">
      <c r="B130" s="61"/>
      <c r="D130" s="62"/>
      <c r="E130" s="55"/>
      <c r="F130" s="55"/>
      <c r="G130" s="55"/>
      <c r="H130" s="55"/>
      <c r="I130" s="55"/>
      <c r="J130" s="55"/>
      <c r="K130" s="55"/>
      <c r="L130" s="55"/>
      <c r="M130" s="67"/>
      <c r="N130" s="55"/>
      <c r="O130" s="55"/>
      <c r="P130" s="55"/>
      <c r="Q130" s="55"/>
      <c r="R130" s="55"/>
    </row>
    <row r="131" spans="2:18" x14ac:dyDescent="0.25">
      <c r="B131" s="61"/>
      <c r="D131" s="62"/>
      <c r="E131" s="55"/>
      <c r="F131" s="55"/>
      <c r="G131" s="55"/>
      <c r="H131" s="55"/>
      <c r="I131" s="55"/>
      <c r="J131" s="55"/>
      <c r="K131" s="55"/>
      <c r="L131" s="55"/>
      <c r="M131" s="67"/>
      <c r="N131" s="55"/>
      <c r="O131" s="55"/>
      <c r="P131" s="55"/>
      <c r="Q131" s="55"/>
      <c r="R131" s="55"/>
    </row>
    <row r="132" spans="2:18" x14ac:dyDescent="0.25">
      <c r="B132" s="61"/>
      <c r="D132" s="62"/>
      <c r="E132" s="55"/>
      <c r="F132" s="55"/>
      <c r="G132" s="55"/>
      <c r="H132" s="55"/>
      <c r="I132" s="55"/>
      <c r="J132" s="55"/>
      <c r="K132" s="55"/>
      <c r="L132" s="55"/>
      <c r="M132" s="67"/>
      <c r="N132" s="55"/>
      <c r="O132" s="55"/>
      <c r="P132" s="55"/>
      <c r="Q132" s="55"/>
      <c r="R132" s="55"/>
    </row>
    <row r="133" spans="2:18" x14ac:dyDescent="0.25">
      <c r="B133" s="61"/>
      <c r="D133" s="62"/>
      <c r="E133" s="55"/>
      <c r="F133" s="55"/>
      <c r="G133" s="55"/>
      <c r="H133" s="55"/>
      <c r="I133" s="55"/>
      <c r="J133" s="55"/>
      <c r="K133" s="55"/>
      <c r="L133" s="55"/>
      <c r="M133" s="67"/>
      <c r="N133" s="55"/>
      <c r="O133" s="55"/>
      <c r="P133" s="55"/>
      <c r="Q133" s="55"/>
      <c r="R133" s="55"/>
    </row>
    <row r="134" spans="2:18" x14ac:dyDescent="0.25">
      <c r="B134" s="61"/>
      <c r="D134" s="62"/>
      <c r="E134" s="55"/>
      <c r="F134" s="55"/>
      <c r="G134" s="55"/>
      <c r="H134" s="55"/>
      <c r="I134" s="55"/>
      <c r="J134" s="55"/>
      <c r="K134" s="55"/>
      <c r="L134" s="55"/>
      <c r="M134" s="67"/>
      <c r="N134" s="55"/>
      <c r="O134" s="55"/>
      <c r="P134" s="55"/>
      <c r="Q134" s="55"/>
      <c r="R134" s="55"/>
    </row>
    <row r="135" spans="2:18" x14ac:dyDescent="0.25">
      <c r="B135" s="61"/>
      <c r="D135" s="62"/>
      <c r="E135" s="55"/>
      <c r="F135" s="55"/>
      <c r="G135" s="55"/>
      <c r="H135" s="55"/>
      <c r="I135" s="55"/>
      <c r="J135" s="55"/>
      <c r="K135" s="55"/>
      <c r="L135" s="55"/>
      <c r="M135" s="67"/>
      <c r="N135" s="55"/>
      <c r="O135" s="55"/>
      <c r="P135" s="55"/>
      <c r="Q135" s="55"/>
      <c r="R135" s="55"/>
    </row>
    <row r="136" spans="2:18" x14ac:dyDescent="0.25">
      <c r="B136" s="61"/>
      <c r="D136" s="62"/>
      <c r="E136" s="55"/>
      <c r="F136" s="55"/>
      <c r="G136" s="55"/>
      <c r="H136" s="55"/>
      <c r="I136" s="55"/>
      <c r="J136" s="55"/>
      <c r="K136" s="55"/>
      <c r="L136" s="55"/>
      <c r="M136" s="67"/>
      <c r="N136" s="55"/>
      <c r="O136" s="55"/>
      <c r="P136" s="55"/>
      <c r="Q136" s="55"/>
      <c r="R136" s="55"/>
    </row>
    <row r="137" spans="2:18" x14ac:dyDescent="0.25">
      <c r="B137" s="61"/>
      <c r="D137" s="62"/>
      <c r="E137" s="55"/>
      <c r="F137" s="55"/>
      <c r="G137" s="55"/>
      <c r="H137" s="55"/>
      <c r="I137" s="55"/>
      <c r="J137" s="55"/>
      <c r="K137" s="55"/>
      <c r="L137" s="55"/>
      <c r="M137" s="67"/>
      <c r="N137" s="55"/>
      <c r="O137" s="55"/>
      <c r="P137" s="55"/>
      <c r="Q137" s="55"/>
      <c r="R137" s="55"/>
    </row>
    <row r="138" spans="2:18" x14ac:dyDescent="0.25">
      <c r="B138" s="61"/>
      <c r="D138" s="62"/>
      <c r="E138" s="55"/>
      <c r="F138" s="55"/>
      <c r="G138" s="55"/>
      <c r="H138" s="55"/>
      <c r="I138" s="55"/>
      <c r="J138" s="55"/>
      <c r="K138" s="55"/>
      <c r="L138" s="55"/>
      <c r="M138" s="67"/>
      <c r="N138" s="55"/>
      <c r="O138" s="55"/>
      <c r="P138" s="55"/>
      <c r="Q138" s="55"/>
      <c r="R138" s="55"/>
    </row>
    <row r="139" spans="2:18" x14ac:dyDescent="0.25">
      <c r="B139" s="61"/>
      <c r="D139" s="62"/>
      <c r="E139" s="55"/>
      <c r="F139" s="55"/>
      <c r="G139" s="55"/>
      <c r="H139" s="55"/>
      <c r="I139" s="55"/>
      <c r="J139" s="55"/>
      <c r="K139" s="55"/>
      <c r="L139" s="55"/>
      <c r="M139" s="67"/>
      <c r="N139" s="55"/>
      <c r="O139" s="55"/>
      <c r="P139" s="55"/>
      <c r="Q139" s="55"/>
      <c r="R139" s="55"/>
    </row>
    <row r="140" spans="2:18" x14ac:dyDescent="0.25">
      <c r="B140" s="61"/>
      <c r="D140" s="62"/>
      <c r="E140" s="55"/>
      <c r="F140" s="55"/>
      <c r="G140" s="55"/>
      <c r="H140" s="55"/>
      <c r="I140" s="55"/>
      <c r="J140" s="55"/>
      <c r="K140" s="55"/>
      <c r="L140" s="55"/>
      <c r="M140" s="67"/>
      <c r="N140" s="55"/>
      <c r="O140" s="55"/>
      <c r="P140" s="55"/>
      <c r="Q140" s="55"/>
      <c r="R140" s="55"/>
    </row>
    <row r="141" spans="2:18" x14ac:dyDescent="0.25">
      <c r="B141" s="61"/>
      <c r="D141" s="62"/>
      <c r="E141" s="55"/>
      <c r="F141" s="55"/>
      <c r="G141" s="55"/>
      <c r="H141" s="55"/>
      <c r="I141" s="55"/>
      <c r="J141" s="55"/>
      <c r="K141" s="55"/>
      <c r="L141" s="55"/>
      <c r="M141" s="67"/>
      <c r="N141" s="55"/>
      <c r="O141" s="55"/>
      <c r="P141" s="55"/>
      <c r="Q141" s="55"/>
      <c r="R141" s="55"/>
    </row>
    <row r="142" spans="2:18" x14ac:dyDescent="0.25">
      <c r="B142" s="61"/>
      <c r="D142" s="62"/>
      <c r="E142" s="55"/>
      <c r="F142" s="55"/>
      <c r="G142" s="55"/>
      <c r="H142" s="55"/>
      <c r="I142" s="55"/>
      <c r="J142" s="55"/>
      <c r="K142" s="55"/>
      <c r="L142" s="55"/>
      <c r="M142" s="67"/>
      <c r="N142" s="55"/>
      <c r="O142" s="55"/>
      <c r="P142" s="55"/>
      <c r="Q142" s="55"/>
      <c r="R142" s="55"/>
    </row>
    <row r="143" spans="2:18" x14ac:dyDescent="0.25">
      <c r="B143" s="61"/>
      <c r="D143" s="62"/>
      <c r="E143" s="55"/>
      <c r="F143" s="55"/>
      <c r="G143" s="55"/>
      <c r="H143" s="55"/>
      <c r="I143" s="55"/>
      <c r="J143" s="55"/>
      <c r="K143" s="55"/>
      <c r="L143" s="55"/>
      <c r="M143" s="67"/>
      <c r="N143" s="55"/>
      <c r="O143" s="55"/>
      <c r="P143" s="55"/>
      <c r="Q143" s="55"/>
      <c r="R143" s="55"/>
    </row>
    <row r="144" spans="2:18" x14ac:dyDescent="0.25">
      <c r="B144" s="61"/>
      <c r="D144" s="62"/>
      <c r="E144" s="55"/>
      <c r="F144" s="55"/>
      <c r="G144" s="55"/>
      <c r="H144" s="55"/>
      <c r="I144" s="55"/>
      <c r="J144" s="55"/>
      <c r="K144" s="55"/>
      <c r="L144" s="55"/>
      <c r="M144" s="67"/>
      <c r="N144" s="55"/>
      <c r="O144" s="55"/>
      <c r="P144" s="55"/>
      <c r="Q144" s="55"/>
      <c r="R144" s="55"/>
    </row>
    <row r="145" spans="2:18" x14ac:dyDescent="0.25">
      <c r="B145" s="61"/>
      <c r="D145" s="62"/>
      <c r="E145" s="55"/>
      <c r="F145" s="55"/>
      <c r="G145" s="55"/>
      <c r="H145" s="55"/>
      <c r="I145" s="55"/>
      <c r="J145" s="55"/>
      <c r="K145" s="55"/>
      <c r="L145" s="55"/>
      <c r="M145" s="67"/>
      <c r="N145" s="55"/>
      <c r="O145" s="55"/>
      <c r="P145" s="55"/>
      <c r="Q145" s="55"/>
      <c r="R145" s="55"/>
    </row>
    <row r="146" spans="2:18" x14ac:dyDescent="0.25">
      <c r="B146" s="61"/>
      <c r="D146" s="62"/>
      <c r="E146" s="55"/>
      <c r="F146" s="55"/>
      <c r="G146" s="55"/>
      <c r="H146" s="55"/>
      <c r="I146" s="55"/>
      <c r="J146" s="55"/>
      <c r="K146" s="55"/>
      <c r="L146" s="55"/>
      <c r="M146" s="67"/>
      <c r="N146" s="55"/>
      <c r="O146" s="55"/>
      <c r="P146" s="55"/>
      <c r="Q146" s="55"/>
      <c r="R146" s="55"/>
    </row>
    <row r="147" spans="2:18" x14ac:dyDescent="0.25">
      <c r="B147" s="61"/>
      <c r="D147" s="62"/>
      <c r="E147" s="55"/>
      <c r="F147" s="55"/>
      <c r="G147" s="55"/>
      <c r="H147" s="55"/>
      <c r="I147" s="55"/>
      <c r="J147" s="55"/>
      <c r="K147" s="55"/>
      <c r="L147" s="55"/>
      <c r="M147" s="67"/>
      <c r="N147" s="55"/>
      <c r="O147" s="55"/>
      <c r="P147" s="55"/>
      <c r="Q147" s="55"/>
      <c r="R147" s="55"/>
    </row>
    <row r="148" spans="2:18" x14ac:dyDescent="0.25">
      <c r="B148" s="61"/>
      <c r="D148" s="62"/>
      <c r="E148" s="55"/>
      <c r="F148" s="55"/>
      <c r="G148" s="55"/>
      <c r="H148" s="55"/>
      <c r="I148" s="55"/>
      <c r="J148" s="55"/>
      <c r="K148" s="55"/>
      <c r="L148" s="55"/>
      <c r="M148" s="67"/>
      <c r="N148" s="55"/>
      <c r="O148" s="55"/>
      <c r="P148" s="55"/>
      <c r="Q148" s="55"/>
      <c r="R148" s="55"/>
    </row>
    <row r="149" spans="2:18" x14ac:dyDescent="0.25">
      <c r="B149" s="61"/>
      <c r="D149" s="62"/>
      <c r="E149" s="55"/>
      <c r="F149" s="55"/>
      <c r="G149" s="55"/>
      <c r="H149" s="55"/>
      <c r="I149" s="55"/>
      <c r="J149" s="55"/>
      <c r="K149" s="55"/>
      <c r="L149" s="55"/>
      <c r="M149" s="67"/>
      <c r="N149" s="55"/>
      <c r="O149" s="55"/>
      <c r="P149" s="55"/>
      <c r="Q149" s="55"/>
      <c r="R149" s="55"/>
    </row>
    <row r="150" spans="2:18" x14ac:dyDescent="0.25">
      <c r="B150" s="61"/>
      <c r="D150" s="62"/>
      <c r="E150" s="55"/>
      <c r="F150" s="55"/>
      <c r="G150" s="55"/>
      <c r="H150" s="55"/>
      <c r="I150" s="55"/>
      <c r="J150" s="55"/>
      <c r="K150" s="55"/>
      <c r="L150" s="55"/>
      <c r="M150" s="67"/>
      <c r="N150" s="55"/>
      <c r="O150" s="55"/>
      <c r="P150" s="55"/>
      <c r="Q150" s="55"/>
      <c r="R150" s="55"/>
    </row>
    <row r="151" spans="2:18" x14ac:dyDescent="0.25">
      <c r="B151" s="61"/>
      <c r="D151" s="62"/>
      <c r="E151" s="55"/>
      <c r="F151" s="55"/>
      <c r="G151" s="55"/>
      <c r="H151" s="55"/>
      <c r="I151" s="55"/>
      <c r="J151" s="55"/>
      <c r="K151" s="55"/>
      <c r="L151" s="55"/>
      <c r="M151" s="67"/>
      <c r="N151" s="55"/>
      <c r="O151" s="55"/>
      <c r="P151" s="55"/>
      <c r="Q151" s="55"/>
      <c r="R151" s="55"/>
    </row>
    <row r="152" spans="2:18" x14ac:dyDescent="0.25">
      <c r="B152" s="61"/>
      <c r="D152" s="62"/>
      <c r="E152" s="55"/>
      <c r="F152" s="55"/>
      <c r="G152" s="55"/>
      <c r="H152" s="55"/>
      <c r="I152" s="55"/>
      <c r="J152" s="55"/>
      <c r="K152" s="55"/>
      <c r="L152" s="55"/>
      <c r="M152" s="67"/>
      <c r="N152" s="55"/>
      <c r="O152" s="55"/>
      <c r="P152" s="55"/>
      <c r="Q152" s="55"/>
      <c r="R152" s="55"/>
    </row>
    <row r="153" spans="2:18" x14ac:dyDescent="0.25">
      <c r="B153" s="61"/>
      <c r="D153" s="62"/>
      <c r="E153" s="55"/>
      <c r="F153" s="55"/>
      <c r="G153" s="55"/>
      <c r="H153" s="55"/>
      <c r="I153" s="55"/>
      <c r="J153" s="55"/>
      <c r="K153" s="55"/>
      <c r="L153" s="55"/>
      <c r="M153" s="67"/>
      <c r="N153" s="55"/>
      <c r="O153" s="55"/>
      <c r="P153" s="55"/>
      <c r="Q153" s="55"/>
      <c r="R153" s="55"/>
    </row>
    <row r="154" spans="2:18" x14ac:dyDescent="0.25">
      <c r="B154" s="61"/>
      <c r="D154" s="62"/>
      <c r="E154" s="55"/>
      <c r="F154" s="55"/>
      <c r="G154" s="55"/>
      <c r="H154" s="55"/>
      <c r="I154" s="55"/>
      <c r="J154" s="55"/>
      <c r="K154" s="55"/>
      <c r="L154" s="55"/>
      <c r="M154" s="67"/>
      <c r="N154" s="55"/>
      <c r="O154" s="55"/>
      <c r="P154" s="55"/>
      <c r="Q154" s="55"/>
      <c r="R154" s="55"/>
    </row>
    <row r="155" spans="2:18" x14ac:dyDescent="0.25">
      <c r="B155" s="61"/>
      <c r="D155" s="62"/>
      <c r="E155" s="55"/>
      <c r="F155" s="55"/>
      <c r="G155" s="55"/>
      <c r="H155" s="55"/>
      <c r="I155" s="55"/>
      <c r="J155" s="55"/>
      <c r="K155" s="55"/>
      <c r="L155" s="55"/>
      <c r="M155" s="67"/>
      <c r="N155" s="55"/>
      <c r="O155" s="55"/>
      <c r="P155" s="55"/>
      <c r="Q155" s="55"/>
      <c r="R155" s="55"/>
    </row>
    <row r="156" spans="2:18" x14ac:dyDescent="0.25">
      <c r="B156" s="61"/>
      <c r="D156" s="62"/>
      <c r="E156" s="55"/>
      <c r="F156" s="55"/>
      <c r="G156" s="55"/>
      <c r="H156" s="55"/>
      <c r="I156" s="55"/>
      <c r="J156" s="55"/>
      <c r="K156" s="55"/>
      <c r="L156" s="55"/>
      <c r="M156" s="67"/>
      <c r="N156" s="55"/>
      <c r="O156" s="55"/>
      <c r="P156" s="55"/>
      <c r="Q156" s="55"/>
      <c r="R156" s="55"/>
    </row>
    <row r="157" spans="2:18" x14ac:dyDescent="0.25">
      <c r="B157" s="61"/>
      <c r="D157" s="62"/>
      <c r="E157" s="55"/>
      <c r="F157" s="55"/>
      <c r="G157" s="55"/>
      <c r="H157" s="55"/>
      <c r="I157" s="55"/>
      <c r="J157" s="55"/>
      <c r="K157" s="55"/>
      <c r="L157" s="55"/>
      <c r="M157" s="67"/>
      <c r="N157" s="55"/>
      <c r="O157" s="55"/>
      <c r="P157" s="55"/>
      <c r="Q157" s="55"/>
      <c r="R157" s="55"/>
    </row>
    <row r="158" spans="2:18" x14ac:dyDescent="0.25">
      <c r="B158" s="61"/>
      <c r="D158" s="62"/>
      <c r="E158" s="55"/>
      <c r="F158" s="55"/>
      <c r="G158" s="55"/>
      <c r="H158" s="55"/>
      <c r="I158" s="55"/>
      <c r="J158" s="55"/>
      <c r="K158" s="55"/>
      <c r="L158" s="55"/>
      <c r="M158" s="67"/>
      <c r="N158" s="55"/>
      <c r="O158" s="55"/>
      <c r="P158" s="55"/>
      <c r="Q158" s="55"/>
      <c r="R158" s="55"/>
    </row>
    <row r="159" spans="2:18" x14ac:dyDescent="0.25">
      <c r="B159" s="61"/>
      <c r="D159" s="62"/>
      <c r="E159" s="55"/>
      <c r="F159" s="55"/>
      <c r="G159" s="55"/>
      <c r="H159" s="55"/>
      <c r="I159" s="55"/>
      <c r="J159" s="55"/>
      <c r="K159" s="55"/>
      <c r="L159" s="55"/>
      <c r="M159" s="67"/>
      <c r="N159" s="55"/>
      <c r="O159" s="55"/>
      <c r="P159" s="55"/>
      <c r="Q159" s="55"/>
      <c r="R159" s="55"/>
    </row>
    <row r="160" spans="2:18" x14ac:dyDescent="0.25">
      <c r="B160" s="61"/>
      <c r="D160" s="62"/>
      <c r="E160" s="55"/>
      <c r="F160" s="55"/>
      <c r="G160" s="55"/>
      <c r="H160" s="55"/>
      <c r="I160" s="55"/>
      <c r="J160" s="55"/>
      <c r="K160" s="55"/>
      <c r="L160" s="55"/>
      <c r="M160" s="67"/>
      <c r="N160" s="55"/>
      <c r="O160" s="55"/>
      <c r="P160" s="55"/>
      <c r="Q160" s="55"/>
      <c r="R160" s="55"/>
    </row>
    <row r="161" spans="2:18" x14ac:dyDescent="0.25">
      <c r="B161" s="61"/>
      <c r="D161" s="62"/>
      <c r="E161" s="55"/>
      <c r="F161" s="55"/>
      <c r="G161" s="55"/>
      <c r="H161" s="55"/>
      <c r="I161" s="55"/>
      <c r="J161" s="55"/>
      <c r="K161" s="55"/>
      <c r="L161" s="55"/>
      <c r="M161" s="67"/>
      <c r="N161" s="55"/>
      <c r="O161" s="55"/>
      <c r="P161" s="55"/>
      <c r="Q161" s="55"/>
      <c r="R161" s="55"/>
    </row>
    <row r="162" spans="2:18" x14ac:dyDescent="0.25">
      <c r="B162" s="61"/>
      <c r="D162" s="62"/>
      <c r="E162" s="55"/>
      <c r="F162" s="55"/>
      <c r="G162" s="55"/>
      <c r="H162" s="55"/>
      <c r="I162" s="55"/>
      <c r="J162" s="55"/>
      <c r="K162" s="55"/>
      <c r="L162" s="55"/>
      <c r="M162" s="67"/>
      <c r="N162" s="55"/>
      <c r="O162" s="55"/>
      <c r="P162" s="55"/>
      <c r="Q162" s="55"/>
      <c r="R162" s="55"/>
    </row>
    <row r="163" spans="2:18" x14ac:dyDescent="0.25">
      <c r="B163" s="61"/>
      <c r="D163" s="62"/>
      <c r="E163" s="55"/>
      <c r="F163" s="55"/>
      <c r="G163" s="55"/>
      <c r="H163" s="55"/>
      <c r="I163" s="55"/>
      <c r="J163" s="55"/>
      <c r="K163" s="55"/>
      <c r="L163" s="55"/>
      <c r="M163" s="67"/>
      <c r="N163" s="55"/>
      <c r="O163" s="55"/>
      <c r="P163" s="55"/>
      <c r="Q163" s="55"/>
      <c r="R163" s="55"/>
    </row>
    <row r="164" spans="2:18" x14ac:dyDescent="0.25">
      <c r="B164" s="61"/>
      <c r="D164" s="62"/>
      <c r="E164" s="55"/>
      <c r="F164" s="55"/>
      <c r="G164" s="55"/>
      <c r="H164" s="55"/>
      <c r="I164" s="55"/>
      <c r="J164" s="55"/>
      <c r="K164" s="55"/>
      <c r="L164" s="55"/>
      <c r="M164" s="67"/>
      <c r="N164" s="55"/>
      <c r="O164" s="55"/>
      <c r="P164" s="55"/>
      <c r="Q164" s="55"/>
      <c r="R164" s="55"/>
    </row>
    <row r="165" spans="2:18" x14ac:dyDescent="0.25">
      <c r="B165" s="61"/>
      <c r="D165" s="62"/>
      <c r="E165" s="55"/>
      <c r="F165" s="55"/>
      <c r="G165" s="55"/>
      <c r="H165" s="55"/>
      <c r="I165" s="55"/>
      <c r="J165" s="55"/>
      <c r="K165" s="55"/>
      <c r="L165" s="55"/>
      <c r="M165" s="67"/>
      <c r="N165" s="55"/>
      <c r="O165" s="55"/>
      <c r="P165" s="55"/>
      <c r="Q165" s="55"/>
      <c r="R165" s="55"/>
    </row>
    <row r="166" spans="2:18" x14ac:dyDescent="0.25">
      <c r="B166" s="61"/>
      <c r="D166" s="62"/>
      <c r="E166" s="55"/>
      <c r="F166" s="55"/>
      <c r="G166" s="55"/>
      <c r="H166" s="55"/>
      <c r="I166" s="55"/>
      <c r="J166" s="55"/>
      <c r="K166" s="55"/>
      <c r="L166" s="55"/>
      <c r="M166" s="67"/>
      <c r="N166" s="55"/>
      <c r="O166" s="55"/>
      <c r="P166" s="55"/>
      <c r="Q166" s="55"/>
      <c r="R166" s="55"/>
    </row>
    <row r="167" spans="2:18" x14ac:dyDescent="0.25">
      <c r="B167" s="61"/>
      <c r="D167" s="62"/>
      <c r="E167" s="55"/>
      <c r="F167" s="55"/>
      <c r="G167" s="55"/>
      <c r="H167" s="55"/>
      <c r="I167" s="55"/>
      <c r="J167" s="55"/>
      <c r="K167" s="55"/>
      <c r="L167" s="55"/>
      <c r="M167" s="67"/>
      <c r="N167" s="55"/>
      <c r="O167" s="55"/>
      <c r="P167" s="55"/>
      <c r="Q167" s="55"/>
      <c r="R167" s="55"/>
    </row>
    <row r="168" spans="2:18" x14ac:dyDescent="0.25">
      <c r="B168" s="61"/>
      <c r="D168" s="62"/>
      <c r="E168" s="55"/>
      <c r="F168" s="55"/>
      <c r="G168" s="55"/>
      <c r="H168" s="55"/>
      <c r="I168" s="55"/>
      <c r="J168" s="55"/>
      <c r="K168" s="55"/>
      <c r="L168" s="55"/>
      <c r="M168" s="67"/>
      <c r="N168" s="55"/>
      <c r="O168" s="55"/>
      <c r="P168" s="55"/>
      <c r="Q168" s="55"/>
      <c r="R168" s="55"/>
    </row>
    <row r="169" spans="2:18" x14ac:dyDescent="0.25">
      <c r="B169" s="61"/>
      <c r="D169" s="62"/>
      <c r="E169" s="55"/>
      <c r="F169" s="55"/>
      <c r="G169" s="55"/>
      <c r="H169" s="55"/>
      <c r="I169" s="55"/>
      <c r="J169" s="55"/>
      <c r="K169" s="55"/>
      <c r="L169" s="55"/>
      <c r="M169" s="67"/>
      <c r="N169" s="55"/>
      <c r="O169" s="55"/>
      <c r="P169" s="55"/>
      <c r="Q169" s="55"/>
      <c r="R169" s="55"/>
    </row>
    <row r="170" spans="2:18" x14ac:dyDescent="0.25">
      <c r="B170" s="61"/>
      <c r="D170" s="62"/>
      <c r="E170" s="55"/>
      <c r="F170" s="55"/>
      <c r="G170" s="55"/>
      <c r="H170" s="55"/>
      <c r="I170" s="55"/>
      <c r="J170" s="55"/>
      <c r="K170" s="55"/>
      <c r="L170" s="55"/>
      <c r="M170" s="67"/>
      <c r="N170" s="55"/>
      <c r="O170" s="55"/>
      <c r="P170" s="55"/>
      <c r="Q170" s="55"/>
      <c r="R170" s="55"/>
    </row>
    <row r="171" spans="2:18" x14ac:dyDescent="0.25">
      <c r="B171" s="61"/>
      <c r="D171" s="62"/>
      <c r="E171" s="55"/>
      <c r="F171" s="55"/>
      <c r="G171" s="55"/>
      <c r="H171" s="55"/>
      <c r="I171" s="55"/>
      <c r="J171" s="55"/>
      <c r="K171" s="55"/>
      <c r="L171" s="55"/>
      <c r="M171" s="67"/>
      <c r="N171" s="55"/>
      <c r="O171" s="55"/>
      <c r="P171" s="55"/>
      <c r="Q171" s="55"/>
      <c r="R171" s="55"/>
    </row>
    <row r="172" spans="2:18" x14ac:dyDescent="0.25">
      <c r="B172" s="61"/>
      <c r="D172" s="62"/>
      <c r="E172" s="55"/>
      <c r="F172" s="55"/>
      <c r="G172" s="55"/>
      <c r="H172" s="55"/>
      <c r="I172" s="55"/>
      <c r="J172" s="55"/>
      <c r="K172" s="55"/>
      <c r="L172" s="55"/>
      <c r="M172" s="67"/>
      <c r="N172" s="55"/>
      <c r="O172" s="55"/>
      <c r="P172" s="55"/>
      <c r="Q172" s="55"/>
      <c r="R172" s="55"/>
    </row>
    <row r="173" spans="2:18" x14ac:dyDescent="0.25">
      <c r="B173" s="61"/>
      <c r="D173" s="62"/>
      <c r="E173" s="55"/>
      <c r="F173" s="55"/>
      <c r="G173" s="55"/>
      <c r="H173" s="55"/>
      <c r="I173" s="55"/>
      <c r="J173" s="55"/>
      <c r="K173" s="55"/>
      <c r="L173" s="55"/>
      <c r="M173" s="67"/>
      <c r="N173" s="55"/>
      <c r="O173" s="55"/>
      <c r="P173" s="55"/>
      <c r="Q173" s="55"/>
      <c r="R173" s="55"/>
    </row>
    <row r="174" spans="2:18" x14ac:dyDescent="0.25">
      <c r="B174" s="61"/>
      <c r="D174" s="62"/>
      <c r="E174" s="55"/>
      <c r="F174" s="55"/>
      <c r="G174" s="55"/>
      <c r="H174" s="55"/>
      <c r="I174" s="55"/>
      <c r="J174" s="55"/>
      <c r="K174" s="55"/>
      <c r="L174" s="55"/>
      <c r="M174" s="67"/>
      <c r="N174" s="55"/>
      <c r="O174" s="55"/>
      <c r="P174" s="55"/>
      <c r="Q174" s="55"/>
      <c r="R174" s="55"/>
    </row>
    <row r="175" spans="2:18" x14ac:dyDescent="0.25">
      <c r="B175" s="61"/>
      <c r="D175" s="62"/>
      <c r="E175" s="55"/>
      <c r="F175" s="55"/>
      <c r="G175" s="55"/>
      <c r="H175" s="55"/>
      <c r="I175" s="55"/>
      <c r="J175" s="55"/>
      <c r="K175" s="55"/>
      <c r="L175" s="55"/>
      <c r="M175" s="67"/>
      <c r="N175" s="55"/>
      <c r="O175" s="55"/>
      <c r="P175" s="55"/>
      <c r="Q175" s="55"/>
      <c r="R175" s="55"/>
    </row>
    <row r="176" spans="2:18" x14ac:dyDescent="0.25">
      <c r="B176" s="61"/>
      <c r="D176" s="62"/>
      <c r="E176" s="55"/>
      <c r="F176" s="55"/>
      <c r="G176" s="55"/>
      <c r="H176" s="55"/>
      <c r="I176" s="55"/>
      <c r="J176" s="55"/>
      <c r="K176" s="55"/>
      <c r="L176" s="55"/>
      <c r="M176" s="67"/>
      <c r="N176" s="55"/>
      <c r="O176" s="55"/>
      <c r="P176" s="55"/>
      <c r="Q176" s="55"/>
      <c r="R176" s="55"/>
    </row>
    <row r="177" spans="2:18" x14ac:dyDescent="0.25">
      <c r="B177" s="61"/>
      <c r="D177" s="62"/>
      <c r="E177" s="55"/>
      <c r="F177" s="55"/>
      <c r="G177" s="55"/>
      <c r="H177" s="55"/>
      <c r="I177" s="55"/>
      <c r="J177" s="55"/>
      <c r="K177" s="55"/>
      <c r="L177" s="55"/>
      <c r="M177" s="67"/>
      <c r="N177" s="55"/>
      <c r="O177" s="55"/>
      <c r="P177" s="55"/>
      <c r="Q177" s="55"/>
      <c r="R177" s="55"/>
    </row>
    <row r="178" spans="2:18" x14ac:dyDescent="0.25">
      <c r="B178" s="61"/>
      <c r="D178" s="62"/>
      <c r="E178" s="55"/>
      <c r="F178" s="55"/>
      <c r="G178" s="55"/>
      <c r="H178" s="55"/>
      <c r="I178" s="55"/>
      <c r="J178" s="55"/>
      <c r="K178" s="55"/>
      <c r="L178" s="55"/>
      <c r="M178" s="67"/>
      <c r="N178" s="55"/>
      <c r="O178" s="55"/>
      <c r="P178" s="55"/>
      <c r="Q178" s="55"/>
      <c r="R178" s="55"/>
    </row>
    <row r="179" spans="2:18" x14ac:dyDescent="0.25">
      <c r="B179" s="61"/>
      <c r="D179" s="62"/>
      <c r="E179" s="55"/>
      <c r="F179" s="55"/>
      <c r="G179" s="55"/>
      <c r="H179" s="55"/>
      <c r="I179" s="55"/>
      <c r="J179" s="55"/>
      <c r="K179" s="55"/>
      <c r="L179" s="55"/>
      <c r="M179" s="67"/>
      <c r="N179" s="55"/>
      <c r="O179" s="55"/>
      <c r="P179" s="55"/>
      <c r="Q179" s="55"/>
      <c r="R179" s="55"/>
    </row>
    <row r="180" spans="2:18" x14ac:dyDescent="0.25">
      <c r="B180" s="61"/>
      <c r="D180" s="62"/>
      <c r="E180" s="55"/>
      <c r="F180" s="55"/>
      <c r="G180" s="55"/>
      <c r="H180" s="55"/>
      <c r="I180" s="55"/>
      <c r="J180" s="55"/>
      <c r="K180" s="55"/>
      <c r="L180" s="55"/>
      <c r="M180" s="67"/>
      <c r="N180" s="55"/>
      <c r="O180" s="55"/>
      <c r="P180" s="55"/>
      <c r="Q180" s="55"/>
      <c r="R180" s="55"/>
    </row>
    <row r="181" spans="2:18" x14ac:dyDescent="0.25">
      <c r="B181" s="61"/>
      <c r="D181" s="62"/>
      <c r="E181" s="55"/>
      <c r="F181" s="55"/>
      <c r="G181" s="55"/>
      <c r="H181" s="55"/>
      <c r="I181" s="55"/>
      <c r="J181" s="55"/>
      <c r="K181" s="55"/>
      <c r="L181" s="55"/>
      <c r="M181" s="67"/>
      <c r="N181" s="55"/>
      <c r="O181" s="55"/>
      <c r="P181" s="55"/>
      <c r="Q181" s="55"/>
      <c r="R181" s="55"/>
    </row>
    <row r="182" spans="2:18" x14ac:dyDescent="0.25">
      <c r="B182" s="61"/>
      <c r="D182" s="62"/>
      <c r="E182" s="55"/>
      <c r="F182" s="55"/>
      <c r="G182" s="55"/>
      <c r="H182" s="55"/>
      <c r="I182" s="55"/>
      <c r="J182" s="55"/>
      <c r="K182" s="55"/>
      <c r="L182" s="55"/>
      <c r="M182" s="67"/>
      <c r="N182" s="55"/>
      <c r="O182" s="55"/>
      <c r="P182" s="55"/>
      <c r="Q182" s="55"/>
      <c r="R182" s="55"/>
    </row>
    <row r="183" spans="2:18" x14ac:dyDescent="0.25">
      <c r="B183" s="61"/>
      <c r="D183" s="62"/>
      <c r="E183" s="55"/>
      <c r="F183" s="55"/>
      <c r="G183" s="55"/>
      <c r="H183" s="55"/>
      <c r="I183" s="55"/>
      <c r="J183" s="55"/>
      <c r="K183" s="55"/>
      <c r="L183" s="55"/>
      <c r="M183" s="67"/>
      <c r="N183" s="55"/>
      <c r="O183" s="55"/>
      <c r="P183" s="55"/>
      <c r="Q183" s="55"/>
      <c r="R183" s="55"/>
    </row>
    <row r="184" spans="2:18" x14ac:dyDescent="0.25">
      <c r="B184" s="61"/>
      <c r="D184" s="62"/>
      <c r="E184" s="55"/>
      <c r="F184" s="55"/>
      <c r="G184" s="55"/>
      <c r="H184" s="55"/>
      <c r="I184" s="55"/>
      <c r="J184" s="55"/>
      <c r="K184" s="55"/>
      <c r="L184" s="55"/>
      <c r="M184" s="67"/>
      <c r="N184" s="55"/>
      <c r="O184" s="55"/>
      <c r="P184" s="55"/>
      <c r="Q184" s="55"/>
      <c r="R184" s="55"/>
    </row>
    <row r="185" spans="2:18" x14ac:dyDescent="0.25">
      <c r="B185" s="61"/>
      <c r="D185" s="62"/>
      <c r="E185" s="55"/>
      <c r="F185" s="55"/>
      <c r="G185" s="55"/>
      <c r="H185" s="55"/>
      <c r="I185" s="55"/>
      <c r="J185" s="55"/>
      <c r="K185" s="55"/>
      <c r="L185" s="55"/>
      <c r="M185" s="67"/>
      <c r="N185" s="55"/>
      <c r="O185" s="55"/>
      <c r="P185" s="55"/>
      <c r="Q185" s="55"/>
      <c r="R185" s="55"/>
    </row>
    <row r="186" spans="2:18" x14ac:dyDescent="0.25">
      <c r="B186" s="61"/>
      <c r="D186" s="62"/>
      <c r="E186" s="55"/>
      <c r="F186" s="55"/>
      <c r="G186" s="55"/>
      <c r="H186" s="55"/>
      <c r="I186" s="55"/>
      <c r="J186" s="55"/>
      <c r="K186" s="55"/>
      <c r="L186" s="55"/>
      <c r="M186" s="67"/>
      <c r="N186" s="55"/>
      <c r="O186" s="55"/>
      <c r="P186" s="55"/>
      <c r="Q186" s="55"/>
      <c r="R186" s="55"/>
    </row>
    <row r="187" spans="2:18" x14ac:dyDescent="0.25">
      <c r="B187" s="61"/>
      <c r="D187" s="62"/>
      <c r="E187" s="55"/>
      <c r="F187" s="55"/>
      <c r="G187" s="55"/>
      <c r="H187" s="55"/>
      <c r="I187" s="55"/>
      <c r="J187" s="55"/>
      <c r="K187" s="55"/>
      <c r="L187" s="55"/>
      <c r="M187" s="67"/>
      <c r="N187" s="55"/>
      <c r="O187" s="55"/>
      <c r="P187" s="55"/>
      <c r="Q187" s="55"/>
      <c r="R187" s="55"/>
    </row>
    <row r="188" spans="2:18" x14ac:dyDescent="0.25">
      <c r="B188" s="61"/>
      <c r="D188" s="62"/>
      <c r="E188" s="55"/>
      <c r="F188" s="55"/>
      <c r="G188" s="55"/>
      <c r="H188" s="55"/>
      <c r="I188" s="55"/>
      <c r="J188" s="55"/>
      <c r="K188" s="55"/>
      <c r="L188" s="55"/>
      <c r="M188" s="67"/>
      <c r="N188" s="55"/>
      <c r="O188" s="55"/>
      <c r="P188" s="55"/>
      <c r="Q188" s="55"/>
      <c r="R188" s="55"/>
    </row>
    <row r="189" spans="2:18" x14ac:dyDescent="0.25">
      <c r="B189" s="61"/>
      <c r="D189" s="62"/>
      <c r="E189" s="55"/>
      <c r="F189" s="55"/>
      <c r="G189" s="55"/>
      <c r="H189" s="55"/>
      <c r="I189" s="55"/>
      <c r="J189" s="55"/>
      <c r="K189" s="55"/>
      <c r="L189" s="55"/>
      <c r="M189" s="67"/>
      <c r="N189" s="55"/>
      <c r="O189" s="55"/>
      <c r="P189" s="55"/>
      <c r="Q189" s="55"/>
      <c r="R189" s="55"/>
    </row>
    <row r="190" spans="2:18" x14ac:dyDescent="0.25">
      <c r="B190" s="61"/>
      <c r="D190" s="62"/>
      <c r="E190" s="55"/>
      <c r="F190" s="55"/>
      <c r="G190" s="55"/>
      <c r="H190" s="55"/>
      <c r="I190" s="55"/>
      <c r="J190" s="55"/>
      <c r="K190" s="55"/>
      <c r="L190" s="55"/>
      <c r="M190" s="67"/>
      <c r="N190" s="55"/>
      <c r="O190" s="55"/>
      <c r="P190" s="55"/>
      <c r="Q190" s="55"/>
      <c r="R190" s="55"/>
    </row>
    <row r="191" spans="2:18" x14ac:dyDescent="0.25">
      <c r="B191" s="61"/>
      <c r="D191" s="62"/>
      <c r="E191" s="55"/>
      <c r="F191" s="55"/>
      <c r="G191" s="55"/>
      <c r="H191" s="55"/>
      <c r="I191" s="55"/>
      <c r="J191" s="55"/>
      <c r="K191" s="55"/>
      <c r="L191" s="55"/>
      <c r="M191" s="67"/>
      <c r="N191" s="55"/>
      <c r="O191" s="55"/>
      <c r="P191" s="55"/>
      <c r="Q191" s="55"/>
      <c r="R191" s="55"/>
    </row>
    <row r="192" spans="2:18" x14ac:dyDescent="0.25">
      <c r="B192" s="61"/>
      <c r="D192" s="62"/>
      <c r="E192" s="55"/>
      <c r="F192" s="55"/>
      <c r="G192" s="55"/>
      <c r="H192" s="55"/>
      <c r="I192" s="55"/>
      <c r="J192" s="55"/>
      <c r="K192" s="55"/>
      <c r="L192" s="55"/>
      <c r="M192" s="67"/>
      <c r="N192" s="55"/>
      <c r="O192" s="55"/>
      <c r="P192" s="55"/>
      <c r="Q192" s="55"/>
      <c r="R192" s="55"/>
    </row>
    <row r="193" spans="2:18" x14ac:dyDescent="0.25">
      <c r="B193" s="61"/>
      <c r="D193" s="62"/>
      <c r="E193" s="55"/>
      <c r="F193" s="55"/>
      <c r="G193" s="55"/>
      <c r="H193" s="55"/>
      <c r="I193" s="55"/>
      <c r="J193" s="55"/>
      <c r="K193" s="55"/>
      <c r="L193" s="55"/>
      <c r="M193" s="67"/>
      <c r="N193" s="55"/>
      <c r="O193" s="55"/>
      <c r="P193" s="55"/>
      <c r="Q193" s="55"/>
      <c r="R193" s="55"/>
    </row>
    <row r="194" spans="2:18" x14ac:dyDescent="0.25">
      <c r="B194" s="61"/>
      <c r="D194" s="62"/>
      <c r="E194" s="55"/>
      <c r="F194" s="55"/>
      <c r="G194" s="55"/>
      <c r="H194" s="55"/>
      <c r="I194" s="55"/>
      <c r="J194" s="55"/>
      <c r="K194" s="55"/>
      <c r="L194" s="55"/>
      <c r="M194" s="67"/>
      <c r="N194" s="55"/>
      <c r="O194" s="55"/>
      <c r="P194" s="55"/>
      <c r="Q194" s="55"/>
      <c r="R194" s="55"/>
    </row>
    <row r="195" spans="2:18" x14ac:dyDescent="0.25">
      <c r="B195" s="61"/>
      <c r="D195" s="62"/>
      <c r="E195" s="55"/>
      <c r="F195" s="55"/>
      <c r="G195" s="55"/>
      <c r="H195" s="55"/>
      <c r="I195" s="55"/>
      <c r="J195" s="55"/>
      <c r="K195" s="55"/>
      <c r="L195" s="55"/>
      <c r="M195" s="67"/>
      <c r="N195" s="55"/>
      <c r="O195" s="55"/>
      <c r="P195" s="55"/>
      <c r="Q195" s="55"/>
      <c r="R195" s="55"/>
    </row>
    <row r="196" spans="2:18" x14ac:dyDescent="0.25">
      <c r="B196" s="61"/>
      <c r="D196" s="62"/>
      <c r="E196" s="55"/>
      <c r="F196" s="55"/>
      <c r="G196" s="55"/>
      <c r="H196" s="55"/>
      <c r="I196" s="55"/>
      <c r="J196" s="55"/>
      <c r="K196" s="55"/>
      <c r="L196" s="55"/>
      <c r="M196" s="67"/>
      <c r="N196" s="55"/>
      <c r="O196" s="55"/>
      <c r="P196" s="55"/>
      <c r="Q196" s="55"/>
      <c r="R196" s="55"/>
    </row>
    <row r="197" spans="2:18" x14ac:dyDescent="0.25">
      <c r="B197" s="61"/>
      <c r="D197" s="62"/>
      <c r="E197" s="55"/>
      <c r="F197" s="55"/>
      <c r="G197" s="55"/>
      <c r="H197" s="55"/>
      <c r="I197" s="55"/>
      <c r="J197" s="55"/>
      <c r="K197" s="55"/>
      <c r="L197" s="55"/>
      <c r="M197" s="67"/>
      <c r="N197" s="55"/>
      <c r="O197" s="55"/>
      <c r="P197" s="55"/>
      <c r="Q197" s="55"/>
      <c r="R197" s="55"/>
    </row>
    <row r="198" spans="2:18" x14ac:dyDescent="0.25">
      <c r="B198" s="61"/>
      <c r="D198" s="62"/>
      <c r="E198" s="55"/>
      <c r="F198" s="55"/>
      <c r="G198" s="55"/>
      <c r="H198" s="55"/>
      <c r="I198" s="55"/>
      <c r="J198" s="55"/>
      <c r="K198" s="55"/>
      <c r="L198" s="55"/>
      <c r="M198" s="67"/>
      <c r="N198" s="55"/>
      <c r="O198" s="55"/>
      <c r="P198" s="55"/>
      <c r="Q198" s="55"/>
      <c r="R198" s="55"/>
    </row>
    <row r="199" spans="2:18" x14ac:dyDescent="0.25">
      <c r="B199" s="61"/>
      <c r="D199" s="62"/>
      <c r="E199" s="55"/>
      <c r="F199" s="55"/>
      <c r="G199" s="55"/>
      <c r="H199" s="55"/>
      <c r="I199" s="55"/>
      <c r="J199" s="55"/>
      <c r="K199" s="55"/>
      <c r="L199" s="55"/>
      <c r="M199" s="67"/>
      <c r="N199" s="55"/>
      <c r="O199" s="55"/>
      <c r="P199" s="55"/>
      <c r="Q199" s="55"/>
      <c r="R199" s="55"/>
    </row>
    <row r="200" spans="2:18" x14ac:dyDescent="0.25">
      <c r="B200" s="61"/>
      <c r="D200" s="62"/>
      <c r="E200" s="55"/>
      <c r="F200" s="55"/>
      <c r="G200" s="55"/>
      <c r="H200" s="55"/>
      <c r="I200" s="55"/>
      <c r="J200" s="55"/>
      <c r="K200" s="55"/>
      <c r="L200" s="55"/>
      <c r="M200" s="67"/>
      <c r="N200" s="55"/>
      <c r="O200" s="55"/>
      <c r="P200" s="55"/>
      <c r="Q200" s="55"/>
      <c r="R200" s="55"/>
    </row>
    <row r="201" spans="2:18" x14ac:dyDescent="0.25">
      <c r="B201" s="61"/>
      <c r="D201" s="62"/>
      <c r="E201" s="55"/>
      <c r="F201" s="55"/>
      <c r="G201" s="55"/>
      <c r="H201" s="55"/>
      <c r="I201" s="55"/>
      <c r="J201" s="55"/>
      <c r="K201" s="55"/>
      <c r="L201" s="55"/>
      <c r="M201" s="67"/>
      <c r="N201" s="55"/>
      <c r="O201" s="55"/>
      <c r="P201" s="55"/>
      <c r="Q201" s="55"/>
      <c r="R201" s="55"/>
    </row>
    <row r="202" spans="2:18" x14ac:dyDescent="0.25">
      <c r="B202" s="61"/>
      <c r="D202" s="62"/>
      <c r="E202" s="55"/>
      <c r="F202" s="55"/>
      <c r="G202" s="55"/>
      <c r="H202" s="55"/>
      <c r="I202" s="55"/>
      <c r="J202" s="55"/>
      <c r="K202" s="55"/>
      <c r="L202" s="55"/>
      <c r="M202" s="67"/>
      <c r="N202" s="55"/>
      <c r="O202" s="55"/>
      <c r="P202" s="55"/>
      <c r="Q202" s="55"/>
      <c r="R202" s="55"/>
    </row>
    <row r="203" spans="2:18" x14ac:dyDescent="0.25">
      <c r="B203" s="61"/>
      <c r="D203" s="62"/>
      <c r="E203" s="55"/>
      <c r="F203" s="55"/>
      <c r="G203" s="55"/>
      <c r="H203" s="55"/>
      <c r="I203" s="55"/>
      <c r="J203" s="55"/>
      <c r="K203" s="55"/>
      <c r="L203" s="55"/>
      <c r="M203" s="67"/>
      <c r="N203" s="55"/>
      <c r="O203" s="55"/>
      <c r="P203" s="55"/>
      <c r="Q203" s="55"/>
      <c r="R203" s="55"/>
    </row>
    <row r="204" spans="2:18" x14ac:dyDescent="0.25">
      <c r="B204" s="61"/>
      <c r="D204" s="62"/>
      <c r="E204" s="55"/>
      <c r="F204" s="55"/>
      <c r="G204" s="55"/>
      <c r="H204" s="55"/>
      <c r="I204" s="55"/>
      <c r="J204" s="55"/>
      <c r="K204" s="55"/>
      <c r="L204" s="55"/>
      <c r="M204" s="67"/>
      <c r="N204" s="55"/>
      <c r="O204" s="55"/>
      <c r="P204" s="55"/>
      <c r="Q204" s="55"/>
      <c r="R204" s="55"/>
    </row>
    <row r="205" spans="2:18" x14ac:dyDescent="0.25">
      <c r="B205" s="61"/>
      <c r="D205" s="62"/>
      <c r="E205" s="55"/>
      <c r="F205" s="55"/>
      <c r="G205" s="55"/>
      <c r="H205" s="55"/>
      <c r="I205" s="55"/>
      <c r="J205" s="55"/>
      <c r="K205" s="55"/>
      <c r="L205" s="55"/>
      <c r="M205" s="67"/>
      <c r="N205" s="55"/>
      <c r="O205" s="55"/>
      <c r="P205" s="55"/>
      <c r="Q205" s="55"/>
      <c r="R205" s="55"/>
    </row>
    <row r="206" spans="2:18" x14ac:dyDescent="0.25">
      <c r="B206" s="61"/>
      <c r="D206" s="62"/>
      <c r="E206" s="55"/>
      <c r="F206" s="55"/>
      <c r="G206" s="55"/>
      <c r="H206" s="55"/>
      <c r="I206" s="55"/>
      <c r="J206" s="55"/>
      <c r="K206" s="55"/>
      <c r="L206" s="55"/>
      <c r="M206" s="67"/>
      <c r="N206" s="55"/>
      <c r="O206" s="55"/>
      <c r="P206" s="55"/>
      <c r="Q206" s="55"/>
      <c r="R206" s="55"/>
    </row>
    <row r="207" spans="2:18" x14ac:dyDescent="0.25">
      <c r="B207" s="61"/>
      <c r="D207" s="62"/>
      <c r="E207" s="55"/>
      <c r="F207" s="55"/>
      <c r="G207" s="55"/>
      <c r="H207" s="55"/>
      <c r="I207" s="55"/>
      <c r="J207" s="55"/>
      <c r="K207" s="55"/>
      <c r="L207" s="55"/>
      <c r="M207" s="67"/>
      <c r="N207" s="55"/>
      <c r="O207" s="55"/>
      <c r="P207" s="55"/>
      <c r="Q207" s="55"/>
      <c r="R207" s="55"/>
    </row>
    <row r="208" spans="2:18" x14ac:dyDescent="0.25">
      <c r="B208" s="61"/>
      <c r="D208" s="62"/>
      <c r="E208" s="55"/>
      <c r="F208" s="55"/>
      <c r="G208" s="55"/>
      <c r="H208" s="55"/>
      <c r="I208" s="55"/>
      <c r="J208" s="55"/>
      <c r="K208" s="55"/>
      <c r="L208" s="55"/>
      <c r="M208" s="67"/>
      <c r="N208" s="55"/>
      <c r="O208" s="55"/>
      <c r="P208" s="55"/>
      <c r="Q208" s="55"/>
      <c r="R208" s="55"/>
    </row>
    <row r="209" spans="2:18" x14ac:dyDescent="0.25">
      <c r="B209" s="61"/>
      <c r="D209" s="62"/>
      <c r="E209" s="55"/>
      <c r="F209" s="55"/>
      <c r="G209" s="55"/>
      <c r="H209" s="55"/>
      <c r="I209" s="55"/>
      <c r="J209" s="55"/>
      <c r="K209" s="55"/>
      <c r="L209" s="55"/>
      <c r="M209" s="67"/>
      <c r="N209" s="55"/>
      <c r="O209" s="55"/>
      <c r="P209" s="55"/>
      <c r="Q209" s="55"/>
      <c r="R209" s="55"/>
    </row>
    <row r="210" spans="2:18" x14ac:dyDescent="0.25">
      <c r="B210" s="61"/>
      <c r="D210" s="62"/>
      <c r="E210" s="55"/>
      <c r="F210" s="55"/>
      <c r="G210" s="55"/>
      <c r="H210" s="55"/>
      <c r="I210" s="55"/>
      <c r="J210" s="55"/>
      <c r="K210" s="55"/>
      <c r="L210" s="55"/>
      <c r="M210" s="67"/>
      <c r="N210" s="55"/>
      <c r="O210" s="55"/>
      <c r="P210" s="55"/>
      <c r="Q210" s="55"/>
      <c r="R210" s="55"/>
    </row>
    <row r="211" spans="2:18" x14ac:dyDescent="0.25">
      <c r="B211" s="61"/>
      <c r="D211" s="62"/>
      <c r="E211" s="55"/>
      <c r="F211" s="55"/>
      <c r="G211" s="55"/>
      <c r="H211" s="55"/>
      <c r="I211" s="55"/>
      <c r="J211" s="55"/>
      <c r="K211" s="55"/>
      <c r="L211" s="55"/>
      <c r="M211" s="67"/>
      <c r="N211" s="55"/>
      <c r="O211" s="55"/>
      <c r="P211" s="55"/>
      <c r="Q211" s="55"/>
      <c r="R211" s="55"/>
    </row>
    <row r="212" spans="2:18" x14ac:dyDescent="0.25">
      <c r="B212" s="61"/>
      <c r="D212" s="62"/>
      <c r="E212" s="55"/>
      <c r="F212" s="55"/>
      <c r="G212" s="55"/>
      <c r="H212" s="55"/>
      <c r="I212" s="55"/>
      <c r="J212" s="55"/>
      <c r="K212" s="55"/>
      <c r="L212" s="55"/>
      <c r="M212" s="67"/>
      <c r="N212" s="55"/>
      <c r="O212" s="55"/>
      <c r="P212" s="55"/>
      <c r="Q212" s="55"/>
      <c r="R212" s="55"/>
    </row>
    <row r="213" spans="2:18" x14ac:dyDescent="0.25">
      <c r="B213" s="61"/>
      <c r="D213" s="62"/>
      <c r="E213" s="55"/>
      <c r="F213" s="55"/>
      <c r="G213" s="55"/>
      <c r="H213" s="55"/>
      <c r="I213" s="55"/>
      <c r="J213" s="55"/>
      <c r="K213" s="55"/>
      <c r="L213" s="55"/>
      <c r="M213" s="67"/>
      <c r="N213" s="55"/>
      <c r="O213" s="55"/>
      <c r="P213" s="55"/>
      <c r="Q213" s="55"/>
      <c r="R213" s="55"/>
    </row>
    <row r="214" spans="2:18" x14ac:dyDescent="0.25">
      <c r="B214" s="61"/>
      <c r="D214" s="62"/>
      <c r="E214" s="55"/>
      <c r="F214" s="55"/>
      <c r="G214" s="55"/>
      <c r="H214" s="55"/>
      <c r="I214" s="55"/>
      <c r="J214" s="55"/>
      <c r="K214" s="55"/>
      <c r="L214" s="55"/>
      <c r="M214" s="67"/>
      <c r="N214" s="55"/>
      <c r="O214" s="55"/>
      <c r="P214" s="55"/>
      <c r="Q214" s="55"/>
      <c r="R214" s="55"/>
    </row>
    <row r="215" spans="2:18" x14ac:dyDescent="0.25">
      <c r="B215" s="61"/>
      <c r="D215" s="62"/>
      <c r="E215" s="55"/>
      <c r="F215" s="55"/>
      <c r="G215" s="55"/>
      <c r="H215" s="55"/>
      <c r="I215" s="55"/>
      <c r="J215" s="55"/>
      <c r="K215" s="55"/>
      <c r="L215" s="55"/>
      <c r="M215" s="67"/>
      <c r="N215" s="55"/>
      <c r="O215" s="55"/>
      <c r="P215" s="55"/>
      <c r="Q215" s="55"/>
      <c r="R215" s="55"/>
    </row>
    <row r="216" spans="2:18" x14ac:dyDescent="0.25">
      <c r="B216" s="61"/>
      <c r="D216" s="62"/>
      <c r="E216" s="55"/>
      <c r="F216" s="55"/>
      <c r="G216" s="55"/>
      <c r="H216" s="55"/>
      <c r="I216" s="55"/>
      <c r="J216" s="55"/>
      <c r="K216" s="55"/>
      <c r="L216" s="55"/>
      <c r="M216" s="67"/>
      <c r="N216" s="55"/>
      <c r="O216" s="55"/>
      <c r="P216" s="55"/>
      <c r="Q216" s="55"/>
      <c r="R216" s="55"/>
    </row>
    <row r="217" spans="2:18" x14ac:dyDescent="0.25">
      <c r="B217" s="61"/>
      <c r="D217" s="62"/>
      <c r="E217" s="55"/>
      <c r="F217" s="55"/>
      <c r="G217" s="55"/>
      <c r="H217" s="55"/>
      <c r="I217" s="55"/>
      <c r="J217" s="55"/>
      <c r="K217" s="55"/>
      <c r="L217" s="55"/>
      <c r="M217" s="67"/>
      <c r="N217" s="55"/>
      <c r="O217" s="55"/>
      <c r="P217" s="55"/>
      <c r="Q217" s="55"/>
      <c r="R217" s="55"/>
    </row>
    <row r="218" spans="2:18" x14ac:dyDescent="0.25">
      <c r="B218" s="61"/>
      <c r="D218" s="62"/>
      <c r="E218" s="55"/>
      <c r="F218" s="55"/>
      <c r="G218" s="55"/>
      <c r="H218" s="55"/>
      <c r="I218" s="55"/>
      <c r="J218" s="55"/>
      <c r="K218" s="55"/>
      <c r="L218" s="55"/>
      <c r="M218" s="67"/>
      <c r="N218" s="55"/>
      <c r="O218" s="55"/>
      <c r="P218" s="55"/>
      <c r="Q218" s="55"/>
      <c r="R218" s="55"/>
    </row>
    <row r="219" spans="2:18" x14ac:dyDescent="0.25">
      <c r="B219" s="61"/>
      <c r="D219" s="62"/>
      <c r="E219" s="55"/>
      <c r="F219" s="55"/>
      <c r="G219" s="55"/>
      <c r="H219" s="55"/>
      <c r="I219" s="55"/>
      <c r="J219" s="55"/>
      <c r="K219" s="55"/>
      <c r="L219" s="55"/>
      <c r="M219" s="67"/>
      <c r="N219" s="55"/>
      <c r="O219" s="55"/>
      <c r="P219" s="55"/>
      <c r="Q219" s="55"/>
      <c r="R219" s="55"/>
    </row>
    <row r="220" spans="2:18" x14ac:dyDescent="0.25">
      <c r="B220" s="61"/>
      <c r="D220" s="62"/>
      <c r="E220" s="55"/>
      <c r="F220" s="55"/>
      <c r="G220" s="55"/>
      <c r="H220" s="55"/>
      <c r="I220" s="55"/>
      <c r="J220" s="55"/>
      <c r="K220" s="55"/>
      <c r="L220" s="55"/>
      <c r="M220" s="67"/>
      <c r="N220" s="55"/>
      <c r="O220" s="55"/>
      <c r="P220" s="55"/>
      <c r="Q220" s="55"/>
      <c r="R220" s="55"/>
    </row>
    <row r="221" spans="2:18" x14ac:dyDescent="0.25">
      <c r="B221" s="61"/>
      <c r="D221" s="62"/>
      <c r="E221" s="55"/>
      <c r="F221" s="55"/>
      <c r="G221" s="55"/>
      <c r="H221" s="55"/>
      <c r="I221" s="55"/>
      <c r="J221" s="55"/>
      <c r="K221" s="55"/>
      <c r="L221" s="55"/>
      <c r="M221" s="67"/>
      <c r="N221" s="55"/>
      <c r="O221" s="55"/>
      <c r="P221" s="55"/>
      <c r="Q221" s="55"/>
      <c r="R221" s="55"/>
    </row>
    <row r="222" spans="2:18" x14ac:dyDescent="0.25">
      <c r="B222" s="61"/>
      <c r="D222" s="62"/>
      <c r="E222" s="55"/>
      <c r="F222" s="55"/>
      <c r="G222" s="55"/>
      <c r="H222" s="55"/>
      <c r="I222" s="55"/>
      <c r="J222" s="55"/>
      <c r="K222" s="55"/>
      <c r="L222" s="55"/>
      <c r="M222" s="67"/>
      <c r="N222" s="55"/>
      <c r="O222" s="55"/>
      <c r="P222" s="55"/>
      <c r="Q222" s="55"/>
      <c r="R222" s="55"/>
    </row>
    <row r="223" spans="2:18" x14ac:dyDescent="0.25">
      <c r="B223" s="61"/>
      <c r="D223" s="62"/>
      <c r="E223" s="55"/>
      <c r="F223" s="55"/>
      <c r="G223" s="55"/>
      <c r="H223" s="55"/>
      <c r="I223" s="55"/>
      <c r="J223" s="55"/>
      <c r="K223" s="55"/>
      <c r="L223" s="55"/>
      <c r="M223" s="67"/>
      <c r="N223" s="55"/>
      <c r="O223" s="55"/>
      <c r="P223" s="55"/>
      <c r="Q223" s="55"/>
      <c r="R223" s="55"/>
    </row>
    <row r="224" spans="2:18" x14ac:dyDescent="0.25">
      <c r="B224" s="61"/>
      <c r="D224" s="62"/>
      <c r="E224" s="55"/>
      <c r="F224" s="55"/>
      <c r="G224" s="55"/>
      <c r="H224" s="55"/>
      <c r="I224" s="55"/>
      <c r="J224" s="55"/>
      <c r="K224" s="55"/>
      <c r="L224" s="55"/>
      <c r="M224" s="67"/>
      <c r="N224" s="55"/>
      <c r="O224" s="55"/>
      <c r="P224" s="55"/>
      <c r="Q224" s="55"/>
      <c r="R224" s="55"/>
    </row>
    <row r="225" spans="2:18" x14ac:dyDescent="0.25">
      <c r="B225" s="61"/>
      <c r="D225" s="62"/>
      <c r="E225" s="55"/>
      <c r="F225" s="55"/>
      <c r="G225" s="55"/>
      <c r="H225" s="55"/>
      <c r="I225" s="55"/>
      <c r="J225" s="55"/>
      <c r="K225" s="55"/>
      <c r="L225" s="55"/>
      <c r="M225" s="67"/>
      <c r="N225" s="55"/>
      <c r="O225" s="55"/>
      <c r="P225" s="55"/>
      <c r="Q225" s="55"/>
      <c r="R225" s="55"/>
    </row>
    <row r="226" spans="2:18" x14ac:dyDescent="0.25">
      <c r="B226" s="61"/>
      <c r="D226" s="62"/>
      <c r="E226" s="55"/>
      <c r="F226" s="55"/>
      <c r="G226" s="55"/>
      <c r="H226" s="55"/>
      <c r="I226" s="55"/>
      <c r="J226" s="55"/>
      <c r="K226" s="55"/>
      <c r="L226" s="55"/>
      <c r="M226" s="67"/>
      <c r="N226" s="55"/>
      <c r="O226" s="55"/>
      <c r="P226" s="55"/>
      <c r="Q226" s="55"/>
      <c r="R226" s="55"/>
    </row>
    <row r="227" spans="2:18" x14ac:dyDescent="0.25">
      <c r="B227" s="61"/>
      <c r="D227" s="62"/>
      <c r="E227" s="55"/>
      <c r="F227" s="55"/>
      <c r="G227" s="55"/>
      <c r="H227" s="55"/>
      <c r="I227" s="55"/>
      <c r="J227" s="55"/>
      <c r="K227" s="55"/>
      <c r="L227" s="55"/>
      <c r="M227" s="67"/>
      <c r="N227" s="55"/>
      <c r="O227" s="55"/>
      <c r="P227" s="55"/>
      <c r="Q227" s="55"/>
      <c r="R227" s="55"/>
    </row>
    <row r="228" spans="2:18" x14ac:dyDescent="0.25">
      <c r="B228" s="61"/>
      <c r="D228" s="62"/>
      <c r="E228" s="55"/>
      <c r="F228" s="55"/>
      <c r="G228" s="55"/>
      <c r="H228" s="55"/>
      <c r="I228" s="55"/>
      <c r="J228" s="55"/>
      <c r="K228" s="55"/>
      <c r="L228" s="55"/>
      <c r="M228" s="67"/>
      <c r="N228" s="55"/>
      <c r="O228" s="55"/>
      <c r="P228" s="55"/>
      <c r="Q228" s="55"/>
      <c r="R228" s="55"/>
    </row>
    <row r="229" spans="2:18" x14ac:dyDescent="0.25">
      <c r="B229" s="61"/>
      <c r="D229" s="62"/>
      <c r="E229" s="55"/>
      <c r="F229" s="55"/>
      <c r="G229" s="55"/>
      <c r="H229" s="55"/>
      <c r="I229" s="55"/>
      <c r="J229" s="55"/>
      <c r="K229" s="55"/>
      <c r="L229" s="55"/>
      <c r="M229" s="67"/>
      <c r="N229" s="55"/>
      <c r="O229" s="55"/>
      <c r="P229" s="55"/>
      <c r="Q229" s="55"/>
      <c r="R229" s="55"/>
    </row>
    <row r="230" spans="2:18" x14ac:dyDescent="0.25">
      <c r="B230" s="61"/>
      <c r="D230" s="62"/>
      <c r="E230" s="55"/>
      <c r="F230" s="55"/>
      <c r="G230" s="55"/>
      <c r="H230" s="55"/>
      <c r="I230" s="55"/>
      <c r="J230" s="55"/>
      <c r="K230" s="55"/>
      <c r="L230" s="55"/>
      <c r="M230" s="67"/>
      <c r="N230" s="55"/>
      <c r="O230" s="55"/>
      <c r="P230" s="55"/>
      <c r="Q230" s="55"/>
      <c r="R230" s="55"/>
    </row>
    <row r="231" spans="2:18" x14ac:dyDescent="0.25">
      <c r="B231" s="61"/>
      <c r="D231" s="62"/>
      <c r="E231" s="55"/>
      <c r="F231" s="55"/>
      <c r="G231" s="55"/>
      <c r="H231" s="55"/>
      <c r="I231" s="55"/>
      <c r="J231" s="55"/>
      <c r="K231" s="55"/>
      <c r="L231" s="55"/>
      <c r="M231" s="67"/>
      <c r="N231" s="55"/>
      <c r="O231" s="55"/>
      <c r="P231" s="55"/>
      <c r="Q231" s="55"/>
      <c r="R231" s="55"/>
    </row>
    <row r="232" spans="2:18" x14ac:dyDescent="0.25">
      <c r="B232" s="61"/>
      <c r="D232" s="62"/>
      <c r="E232" s="55"/>
      <c r="F232" s="55"/>
      <c r="G232" s="55"/>
      <c r="H232" s="55"/>
      <c r="I232" s="55"/>
      <c r="J232" s="55"/>
      <c r="K232" s="55"/>
      <c r="L232" s="55"/>
      <c r="M232" s="67"/>
      <c r="N232" s="55"/>
      <c r="O232" s="55"/>
      <c r="P232" s="55"/>
      <c r="Q232" s="55"/>
      <c r="R232" s="55"/>
    </row>
    <row r="233" spans="2:18" x14ac:dyDescent="0.25">
      <c r="B233" s="61"/>
      <c r="D233" s="62"/>
      <c r="E233" s="55"/>
      <c r="F233" s="55"/>
      <c r="G233" s="55"/>
      <c r="H233" s="55"/>
      <c r="I233" s="55"/>
      <c r="J233" s="55"/>
      <c r="K233" s="55"/>
      <c r="L233" s="55"/>
      <c r="M233" s="67"/>
      <c r="N233" s="55"/>
      <c r="O233" s="55"/>
      <c r="P233" s="55"/>
      <c r="Q233" s="55"/>
      <c r="R233" s="55"/>
    </row>
    <row r="234" spans="2:18" x14ac:dyDescent="0.25">
      <c r="B234" s="61"/>
      <c r="D234" s="62"/>
      <c r="E234" s="55"/>
      <c r="F234" s="55"/>
      <c r="G234" s="55"/>
      <c r="H234" s="55"/>
      <c r="I234" s="55"/>
      <c r="J234" s="55"/>
      <c r="K234" s="55"/>
      <c r="L234" s="55"/>
      <c r="M234" s="67"/>
      <c r="N234" s="55"/>
      <c r="O234" s="55"/>
      <c r="P234" s="55"/>
      <c r="Q234" s="55"/>
      <c r="R234" s="55"/>
    </row>
    <row r="235" spans="2:18" x14ac:dyDescent="0.25">
      <c r="B235" s="61"/>
      <c r="D235" s="62"/>
      <c r="E235" s="55"/>
      <c r="F235" s="55"/>
      <c r="G235" s="55"/>
      <c r="H235" s="55"/>
      <c r="I235" s="55"/>
      <c r="J235" s="55"/>
      <c r="K235" s="55"/>
      <c r="L235" s="55"/>
      <c r="M235" s="67"/>
      <c r="N235" s="55"/>
      <c r="O235" s="55"/>
      <c r="P235" s="55"/>
      <c r="Q235" s="55"/>
      <c r="R235" s="55"/>
    </row>
    <row r="236" spans="2:18" x14ac:dyDescent="0.25">
      <c r="B236" s="61"/>
      <c r="D236" s="62"/>
      <c r="E236" s="55"/>
      <c r="F236" s="55"/>
      <c r="G236" s="55"/>
      <c r="H236" s="55"/>
      <c r="I236" s="55"/>
      <c r="J236" s="55"/>
      <c r="K236" s="55"/>
      <c r="L236" s="55"/>
      <c r="M236" s="67"/>
      <c r="N236" s="55"/>
      <c r="O236" s="55"/>
      <c r="P236" s="55"/>
      <c r="Q236" s="55"/>
      <c r="R236" s="55"/>
    </row>
    <row r="237" spans="2:18" x14ac:dyDescent="0.25">
      <c r="B237" s="61"/>
      <c r="D237" s="62"/>
      <c r="E237" s="55"/>
      <c r="F237" s="55"/>
      <c r="G237" s="55"/>
      <c r="H237" s="55"/>
      <c r="I237" s="55"/>
      <c r="J237" s="55"/>
      <c r="K237" s="55"/>
      <c r="L237" s="55"/>
      <c r="M237" s="67"/>
      <c r="N237" s="55"/>
      <c r="O237" s="55"/>
      <c r="P237" s="55"/>
      <c r="Q237" s="55"/>
      <c r="R237" s="55"/>
    </row>
    <row r="238" spans="2:18" x14ac:dyDescent="0.25">
      <c r="B238" s="61"/>
      <c r="D238" s="62"/>
      <c r="E238" s="55"/>
      <c r="F238" s="55"/>
      <c r="G238" s="55"/>
      <c r="H238" s="55"/>
      <c r="I238" s="55"/>
      <c r="J238" s="55"/>
      <c r="K238" s="55"/>
      <c r="L238" s="55"/>
      <c r="M238" s="67"/>
      <c r="N238" s="55"/>
      <c r="O238" s="55"/>
      <c r="P238" s="55"/>
      <c r="Q238" s="55"/>
      <c r="R238" s="55"/>
    </row>
    <row r="239" spans="2:18" x14ac:dyDescent="0.25">
      <c r="B239" s="61"/>
      <c r="D239" s="62"/>
      <c r="E239" s="55"/>
      <c r="F239" s="55"/>
      <c r="G239" s="55"/>
      <c r="H239" s="55"/>
      <c r="I239" s="55"/>
      <c r="J239" s="55"/>
      <c r="K239" s="55"/>
      <c r="L239" s="55"/>
      <c r="M239" s="67"/>
      <c r="N239" s="55"/>
      <c r="O239" s="55"/>
      <c r="P239" s="55"/>
      <c r="Q239" s="55"/>
      <c r="R239" s="55"/>
    </row>
    <row r="240" spans="2:18" x14ac:dyDescent="0.25">
      <c r="B240" s="61"/>
      <c r="D240" s="62"/>
      <c r="E240" s="55"/>
      <c r="F240" s="55"/>
      <c r="G240" s="55"/>
      <c r="H240" s="55"/>
      <c r="I240" s="55"/>
      <c r="J240" s="55"/>
      <c r="K240" s="55"/>
      <c r="L240" s="55"/>
      <c r="M240" s="67"/>
      <c r="N240" s="55"/>
      <c r="O240" s="55"/>
      <c r="P240" s="55"/>
      <c r="Q240" s="55"/>
      <c r="R240" s="55"/>
    </row>
    <row r="241" spans="2:18" x14ac:dyDescent="0.25">
      <c r="B241" s="61"/>
      <c r="D241" s="62"/>
      <c r="E241" s="55"/>
      <c r="F241" s="55"/>
      <c r="G241" s="55"/>
      <c r="H241" s="55"/>
      <c r="I241" s="55"/>
      <c r="J241" s="55"/>
      <c r="K241" s="55"/>
      <c r="L241" s="55"/>
      <c r="M241" s="67"/>
      <c r="N241" s="55"/>
      <c r="O241" s="55"/>
      <c r="P241" s="55"/>
      <c r="Q241" s="55"/>
      <c r="R241" s="55"/>
    </row>
    <row r="242" spans="2:18" x14ac:dyDescent="0.25">
      <c r="B242" s="61"/>
      <c r="D242" s="62"/>
      <c r="E242" s="55"/>
      <c r="F242" s="55"/>
      <c r="G242" s="55"/>
      <c r="H242" s="55"/>
      <c r="I242" s="55"/>
      <c r="J242" s="55"/>
      <c r="K242" s="55"/>
      <c r="L242" s="55"/>
      <c r="M242" s="67"/>
      <c r="N242" s="55"/>
      <c r="O242" s="55"/>
      <c r="P242" s="55"/>
      <c r="Q242" s="55"/>
      <c r="R242" s="55"/>
    </row>
    <row r="243" spans="2:18" x14ac:dyDescent="0.25">
      <c r="B243" s="61"/>
      <c r="D243" s="62"/>
      <c r="E243" s="55"/>
      <c r="F243" s="55"/>
      <c r="G243" s="55"/>
      <c r="H243" s="55"/>
      <c r="I243" s="55"/>
      <c r="J243" s="55"/>
      <c r="K243" s="55"/>
      <c r="L243" s="55"/>
      <c r="M243" s="67"/>
      <c r="N243" s="55"/>
      <c r="O243" s="55"/>
      <c r="P243" s="55"/>
      <c r="Q243" s="55"/>
      <c r="R243" s="55"/>
    </row>
    <row r="244" spans="2:18" x14ac:dyDescent="0.25">
      <c r="B244" s="61"/>
      <c r="D244" s="62"/>
      <c r="E244" s="55"/>
      <c r="F244" s="55"/>
      <c r="G244" s="55"/>
      <c r="H244" s="55"/>
      <c r="I244" s="55"/>
      <c r="J244" s="55"/>
      <c r="K244" s="55"/>
      <c r="L244" s="55"/>
      <c r="M244" s="67"/>
      <c r="N244" s="55"/>
      <c r="O244" s="55"/>
      <c r="P244" s="55"/>
      <c r="Q244" s="55"/>
      <c r="R244" s="55"/>
    </row>
    <row r="245" spans="2:18" x14ac:dyDescent="0.25">
      <c r="B245" s="61"/>
      <c r="D245" s="62"/>
      <c r="E245" s="55"/>
      <c r="F245" s="55"/>
      <c r="G245" s="55"/>
      <c r="H245" s="55"/>
      <c r="I245" s="55"/>
      <c r="J245" s="55"/>
      <c r="K245" s="55"/>
      <c r="L245" s="55"/>
      <c r="M245" s="67"/>
      <c r="N245" s="55"/>
      <c r="O245" s="55"/>
      <c r="P245" s="55"/>
      <c r="Q245" s="55"/>
      <c r="R245" s="55"/>
    </row>
    <row r="246" spans="2:18" x14ac:dyDescent="0.25">
      <c r="B246" s="61"/>
      <c r="D246" s="62"/>
      <c r="E246" s="55"/>
      <c r="F246" s="55"/>
      <c r="G246" s="55"/>
      <c r="H246" s="55"/>
      <c r="I246" s="55"/>
      <c r="J246" s="55"/>
      <c r="K246" s="55"/>
      <c r="L246" s="55"/>
      <c r="M246" s="67"/>
      <c r="N246" s="55"/>
      <c r="O246" s="55"/>
      <c r="P246" s="55"/>
      <c r="Q246" s="55"/>
      <c r="R246" s="55"/>
    </row>
    <row r="247" spans="2:18" x14ac:dyDescent="0.25">
      <c r="B247" s="61"/>
      <c r="D247" s="62"/>
      <c r="E247" s="55"/>
      <c r="F247" s="55"/>
      <c r="G247" s="55"/>
      <c r="H247" s="55"/>
      <c r="I247" s="55"/>
      <c r="J247" s="55"/>
      <c r="K247" s="55"/>
      <c r="L247" s="55"/>
      <c r="M247" s="67"/>
      <c r="N247" s="55"/>
      <c r="O247" s="55"/>
      <c r="P247" s="55"/>
      <c r="Q247" s="55"/>
      <c r="R247" s="55"/>
    </row>
    <row r="248" spans="2:18" x14ac:dyDescent="0.25">
      <c r="B248" s="61"/>
      <c r="D248" s="62"/>
      <c r="E248" s="55"/>
      <c r="F248" s="55"/>
      <c r="G248" s="55"/>
      <c r="H248" s="55"/>
      <c r="I248" s="55"/>
      <c r="J248" s="55"/>
      <c r="K248" s="55"/>
      <c r="L248" s="55"/>
      <c r="M248" s="67"/>
      <c r="N248" s="55"/>
      <c r="O248" s="55"/>
      <c r="P248" s="55"/>
      <c r="Q248" s="55"/>
      <c r="R248" s="55"/>
    </row>
    <row r="249" spans="2:18" x14ac:dyDescent="0.25">
      <c r="B249" s="61"/>
      <c r="D249" s="62"/>
      <c r="E249" s="55"/>
      <c r="F249" s="55"/>
      <c r="G249" s="55"/>
      <c r="H249" s="55"/>
      <c r="I249" s="55"/>
      <c r="J249" s="55"/>
      <c r="K249" s="55"/>
      <c r="L249" s="55"/>
      <c r="M249" s="67"/>
      <c r="N249" s="55"/>
      <c r="O249" s="55"/>
      <c r="P249" s="55"/>
      <c r="Q249" s="55"/>
      <c r="R249" s="55"/>
    </row>
    <row r="250" spans="2:18" x14ac:dyDescent="0.25">
      <c r="B250" s="61"/>
      <c r="D250" s="62"/>
      <c r="E250" s="55"/>
      <c r="F250" s="55"/>
      <c r="G250" s="55"/>
      <c r="H250" s="55"/>
      <c r="I250" s="55"/>
      <c r="J250" s="55"/>
      <c r="K250" s="55"/>
      <c r="L250" s="55"/>
      <c r="M250" s="67"/>
      <c r="N250" s="55"/>
      <c r="O250" s="55"/>
      <c r="P250" s="55"/>
      <c r="Q250" s="55"/>
      <c r="R250" s="55"/>
    </row>
    <row r="251" spans="2:18" x14ac:dyDescent="0.25">
      <c r="B251" s="61"/>
      <c r="D251" s="62"/>
      <c r="E251" s="55"/>
      <c r="F251" s="55"/>
      <c r="G251" s="55"/>
      <c r="H251" s="55"/>
      <c r="I251" s="55"/>
      <c r="J251" s="55"/>
      <c r="K251" s="55"/>
      <c r="L251" s="55"/>
      <c r="M251" s="67"/>
      <c r="N251" s="55"/>
      <c r="O251" s="55"/>
      <c r="P251" s="55"/>
      <c r="Q251" s="55"/>
      <c r="R251" s="55"/>
    </row>
    <row r="252" spans="2:18" x14ac:dyDescent="0.25">
      <c r="B252" s="61"/>
      <c r="D252" s="62"/>
      <c r="E252" s="55"/>
      <c r="F252" s="55"/>
      <c r="G252" s="55"/>
      <c r="H252" s="55"/>
      <c r="I252" s="55"/>
      <c r="J252" s="55"/>
      <c r="K252" s="55"/>
      <c r="L252" s="55"/>
      <c r="M252" s="67"/>
      <c r="N252" s="55"/>
      <c r="O252" s="55"/>
      <c r="P252" s="55"/>
      <c r="Q252" s="55"/>
      <c r="R252" s="55"/>
    </row>
    <row r="253" spans="2:18" x14ac:dyDescent="0.25">
      <c r="B253" s="61"/>
      <c r="D253" s="62"/>
      <c r="E253" s="55"/>
      <c r="F253" s="55"/>
      <c r="G253" s="55"/>
      <c r="H253" s="55"/>
      <c r="I253" s="55"/>
      <c r="J253" s="55"/>
      <c r="K253" s="55"/>
      <c r="L253" s="55"/>
      <c r="M253" s="67"/>
      <c r="N253" s="55"/>
      <c r="O253" s="55"/>
      <c r="P253" s="55"/>
      <c r="Q253" s="55"/>
      <c r="R253" s="55"/>
    </row>
    <row r="254" spans="2:18" x14ac:dyDescent="0.25">
      <c r="B254" s="61"/>
      <c r="D254" s="62"/>
      <c r="E254" s="55"/>
      <c r="F254" s="55"/>
      <c r="G254" s="55"/>
      <c r="H254" s="55"/>
      <c r="I254" s="55"/>
      <c r="J254" s="55"/>
      <c r="K254" s="55"/>
      <c r="L254" s="55"/>
      <c r="M254" s="67"/>
      <c r="N254" s="55"/>
      <c r="O254" s="55"/>
      <c r="P254" s="55"/>
      <c r="Q254" s="55"/>
      <c r="R254" s="55"/>
    </row>
    <row r="255" spans="2:18" x14ac:dyDescent="0.25">
      <c r="B255" s="61"/>
      <c r="D255" s="62"/>
      <c r="E255" s="55"/>
      <c r="F255" s="55"/>
      <c r="G255" s="55"/>
      <c r="H255" s="55"/>
      <c r="I255" s="55"/>
      <c r="J255" s="55"/>
      <c r="K255" s="55"/>
      <c r="L255" s="55"/>
      <c r="M255" s="67"/>
      <c r="N255" s="55"/>
      <c r="O255" s="55"/>
      <c r="P255" s="55"/>
      <c r="Q255" s="55"/>
      <c r="R255" s="55"/>
    </row>
    <row r="256" spans="2:18" x14ac:dyDescent="0.25">
      <c r="B256" s="61"/>
      <c r="D256" s="62"/>
      <c r="E256" s="55"/>
      <c r="F256" s="55"/>
      <c r="G256" s="55"/>
      <c r="H256" s="55"/>
      <c r="I256" s="55"/>
      <c r="J256" s="55"/>
      <c r="K256" s="55"/>
      <c r="L256" s="55"/>
      <c r="M256" s="67"/>
      <c r="N256" s="55"/>
      <c r="O256" s="55"/>
      <c r="P256" s="55"/>
      <c r="Q256" s="55"/>
      <c r="R256" s="55"/>
    </row>
    <row r="257" spans="2:18" x14ac:dyDescent="0.25">
      <c r="B257" s="61"/>
      <c r="D257" s="62"/>
      <c r="E257" s="55"/>
      <c r="F257" s="55"/>
      <c r="G257" s="55"/>
      <c r="H257" s="55"/>
      <c r="I257" s="55"/>
      <c r="J257" s="55"/>
      <c r="K257" s="55"/>
      <c r="L257" s="55"/>
      <c r="M257" s="67"/>
      <c r="N257" s="55"/>
      <c r="O257" s="55"/>
      <c r="P257" s="55"/>
      <c r="Q257" s="55"/>
      <c r="R257" s="55"/>
    </row>
    <row r="258" spans="2:18" x14ac:dyDescent="0.25">
      <c r="B258" s="61"/>
      <c r="D258" s="62"/>
      <c r="E258" s="55"/>
      <c r="F258" s="55"/>
      <c r="G258" s="55"/>
      <c r="H258" s="55"/>
      <c r="I258" s="55"/>
      <c r="J258" s="55"/>
      <c r="K258" s="55"/>
      <c r="L258" s="55"/>
      <c r="M258" s="67"/>
      <c r="N258" s="55"/>
      <c r="O258" s="55"/>
      <c r="P258" s="55"/>
      <c r="Q258" s="55"/>
      <c r="R258" s="55"/>
    </row>
    <row r="259" spans="2:18" x14ac:dyDescent="0.25">
      <c r="B259" s="61"/>
      <c r="D259" s="62"/>
      <c r="E259" s="55"/>
      <c r="F259" s="55"/>
      <c r="G259" s="55"/>
      <c r="H259" s="55"/>
      <c r="I259" s="55"/>
      <c r="J259" s="55"/>
      <c r="K259" s="55"/>
      <c r="L259" s="55"/>
      <c r="M259" s="67"/>
      <c r="N259" s="55"/>
      <c r="O259" s="55"/>
      <c r="P259" s="55"/>
      <c r="Q259" s="55"/>
      <c r="R259" s="55"/>
    </row>
    <row r="260" spans="2:18" x14ac:dyDescent="0.25">
      <c r="B260" s="61"/>
      <c r="D260" s="62"/>
      <c r="E260" s="55"/>
      <c r="F260" s="55"/>
      <c r="G260" s="55"/>
      <c r="H260" s="55"/>
      <c r="I260" s="55"/>
      <c r="J260" s="55"/>
      <c r="K260" s="55"/>
      <c r="L260" s="55"/>
      <c r="M260" s="67"/>
      <c r="N260" s="55"/>
      <c r="O260" s="55"/>
      <c r="P260" s="55"/>
      <c r="Q260" s="55"/>
      <c r="R260" s="55"/>
    </row>
    <row r="261" spans="2:18" x14ac:dyDescent="0.25">
      <c r="B261" s="61"/>
      <c r="D261" s="62"/>
      <c r="E261" s="55"/>
      <c r="F261" s="55"/>
      <c r="G261" s="55"/>
      <c r="H261" s="55"/>
      <c r="I261" s="55"/>
      <c r="J261" s="55"/>
      <c r="K261" s="55"/>
      <c r="L261" s="55"/>
      <c r="M261" s="67"/>
      <c r="N261" s="55"/>
      <c r="O261" s="55"/>
      <c r="P261" s="55"/>
      <c r="Q261" s="55"/>
      <c r="R261" s="55"/>
    </row>
    <row r="262" spans="2:18" x14ac:dyDescent="0.25">
      <c r="B262" s="61"/>
      <c r="D262" s="62"/>
      <c r="E262" s="55"/>
      <c r="F262" s="55"/>
      <c r="G262" s="55"/>
      <c r="H262" s="55"/>
      <c r="I262" s="55"/>
      <c r="J262" s="55"/>
      <c r="K262" s="55"/>
      <c r="L262" s="55"/>
      <c r="M262" s="67"/>
      <c r="N262" s="55"/>
      <c r="O262" s="55"/>
      <c r="P262" s="55"/>
      <c r="Q262" s="55"/>
      <c r="R262" s="55"/>
    </row>
    <row r="263" spans="2:18" x14ac:dyDescent="0.25">
      <c r="B263" s="61"/>
      <c r="D263" s="62"/>
      <c r="E263" s="55"/>
      <c r="F263" s="55"/>
      <c r="G263" s="55"/>
      <c r="H263" s="55"/>
      <c r="I263" s="55"/>
      <c r="J263" s="55"/>
      <c r="K263" s="55"/>
      <c r="L263" s="55"/>
      <c r="M263" s="67"/>
      <c r="N263" s="55"/>
      <c r="O263" s="55"/>
      <c r="P263" s="55"/>
      <c r="Q263" s="55"/>
      <c r="R263" s="55"/>
    </row>
    <row r="264" spans="2:18" x14ac:dyDescent="0.25">
      <c r="B264" s="61"/>
      <c r="D264" s="62"/>
      <c r="E264" s="55"/>
      <c r="F264" s="55"/>
      <c r="G264" s="55"/>
      <c r="H264" s="55"/>
      <c r="I264" s="55"/>
      <c r="J264" s="55"/>
      <c r="K264" s="55"/>
      <c r="L264" s="55"/>
      <c r="M264" s="67"/>
      <c r="N264" s="55"/>
      <c r="O264" s="55"/>
      <c r="P264" s="55"/>
      <c r="Q264" s="55"/>
      <c r="R264" s="55"/>
    </row>
    <row r="265" spans="2:18" x14ac:dyDescent="0.25">
      <c r="B265" s="61"/>
      <c r="D265" s="62"/>
      <c r="E265" s="55"/>
      <c r="F265" s="55"/>
      <c r="G265" s="55"/>
      <c r="H265" s="55"/>
      <c r="I265" s="55"/>
      <c r="J265" s="55"/>
      <c r="K265" s="55"/>
      <c r="L265" s="55"/>
      <c r="M265" s="67"/>
      <c r="N265" s="55"/>
      <c r="O265" s="55"/>
      <c r="P265" s="55"/>
      <c r="Q265" s="55"/>
      <c r="R265" s="55"/>
    </row>
    <row r="266" spans="2:18" x14ac:dyDescent="0.25">
      <c r="B266" s="61"/>
      <c r="D266" s="62"/>
      <c r="E266" s="55"/>
      <c r="F266" s="55"/>
      <c r="G266" s="55"/>
      <c r="H266" s="55"/>
      <c r="I266" s="55"/>
      <c r="J266" s="55"/>
      <c r="K266" s="55"/>
      <c r="L266" s="55"/>
      <c r="M266" s="67"/>
      <c r="N266" s="55"/>
      <c r="O266" s="55"/>
      <c r="P266" s="55"/>
      <c r="Q266" s="55"/>
      <c r="R266" s="55"/>
    </row>
    <row r="267" spans="2:18" x14ac:dyDescent="0.25">
      <c r="B267" s="61"/>
      <c r="D267" s="62"/>
      <c r="E267" s="55"/>
      <c r="F267" s="55"/>
      <c r="G267" s="55"/>
      <c r="H267" s="55"/>
      <c r="I267" s="55"/>
      <c r="J267" s="55"/>
      <c r="K267" s="55"/>
      <c r="L267" s="55"/>
      <c r="M267" s="67"/>
      <c r="N267" s="55"/>
      <c r="O267" s="55"/>
      <c r="P267" s="55"/>
      <c r="Q267" s="55"/>
      <c r="R267" s="55"/>
    </row>
    <row r="268" spans="2:18" x14ac:dyDescent="0.25">
      <c r="B268" s="61"/>
      <c r="D268" s="62"/>
      <c r="E268" s="55"/>
      <c r="F268" s="55"/>
      <c r="G268" s="55"/>
      <c r="H268" s="55"/>
      <c r="I268" s="55"/>
      <c r="J268" s="55"/>
      <c r="K268" s="55"/>
      <c r="L268" s="55"/>
      <c r="M268" s="67"/>
      <c r="N268" s="55"/>
      <c r="O268" s="55"/>
      <c r="P268" s="55"/>
      <c r="Q268" s="55"/>
      <c r="R268" s="55"/>
    </row>
    <row r="269" spans="2:18" x14ac:dyDescent="0.25">
      <c r="B269" s="61"/>
      <c r="D269" s="62"/>
      <c r="E269" s="55"/>
      <c r="F269" s="55"/>
      <c r="G269" s="55"/>
      <c r="H269" s="55"/>
      <c r="I269" s="55"/>
      <c r="J269" s="55"/>
      <c r="K269" s="55"/>
      <c r="L269" s="55"/>
      <c r="M269" s="67"/>
      <c r="N269" s="55"/>
      <c r="O269" s="55"/>
      <c r="P269" s="55"/>
      <c r="Q269" s="55"/>
      <c r="R269" s="55"/>
    </row>
    <row r="270" spans="2:18" x14ac:dyDescent="0.25">
      <c r="B270" s="61"/>
      <c r="D270" s="62"/>
      <c r="E270" s="55"/>
      <c r="F270" s="55"/>
      <c r="G270" s="55"/>
      <c r="H270" s="55"/>
      <c r="I270" s="55"/>
      <c r="J270" s="55"/>
      <c r="K270" s="55"/>
      <c r="L270" s="55"/>
      <c r="M270" s="67"/>
      <c r="N270" s="55"/>
      <c r="O270" s="55"/>
      <c r="P270" s="55"/>
      <c r="Q270" s="55"/>
      <c r="R270" s="55"/>
    </row>
    <row r="271" spans="2:18" x14ac:dyDescent="0.25">
      <c r="B271" s="61"/>
      <c r="D271" s="62"/>
      <c r="E271" s="55"/>
      <c r="F271" s="55"/>
      <c r="G271" s="55"/>
      <c r="H271" s="55"/>
      <c r="I271" s="55"/>
      <c r="J271" s="55"/>
      <c r="K271" s="55"/>
      <c r="L271" s="55"/>
      <c r="M271" s="67"/>
      <c r="N271" s="55"/>
      <c r="O271" s="55"/>
      <c r="P271" s="55"/>
      <c r="Q271" s="55"/>
      <c r="R271" s="55"/>
    </row>
    <row r="272" spans="2:18" x14ac:dyDescent="0.25">
      <c r="B272" s="61"/>
      <c r="D272" s="62"/>
      <c r="E272" s="55"/>
      <c r="F272" s="55"/>
      <c r="G272" s="55"/>
      <c r="H272" s="55"/>
      <c r="I272" s="55"/>
      <c r="J272" s="55"/>
      <c r="K272" s="55"/>
      <c r="L272" s="55"/>
      <c r="M272" s="67"/>
      <c r="N272" s="55"/>
      <c r="O272" s="55"/>
      <c r="P272" s="55"/>
      <c r="Q272" s="55"/>
      <c r="R272" s="55"/>
    </row>
    <row r="273" spans="2:18" x14ac:dyDescent="0.25">
      <c r="B273" s="61"/>
      <c r="D273" s="62"/>
      <c r="E273" s="55"/>
      <c r="F273" s="55"/>
      <c r="G273" s="55"/>
      <c r="H273" s="55"/>
      <c r="I273" s="55"/>
      <c r="J273" s="55"/>
      <c r="K273" s="55"/>
      <c r="L273" s="55"/>
      <c r="M273" s="67"/>
      <c r="N273" s="55"/>
      <c r="O273" s="55"/>
      <c r="P273" s="55"/>
      <c r="Q273" s="55"/>
      <c r="R273" s="55"/>
    </row>
    <row r="274" spans="2:18" x14ac:dyDescent="0.25">
      <c r="B274" s="61"/>
      <c r="D274" s="62"/>
      <c r="E274" s="55"/>
      <c r="F274" s="55"/>
      <c r="G274" s="55"/>
      <c r="H274" s="55"/>
      <c r="I274" s="55"/>
      <c r="J274" s="55"/>
      <c r="K274" s="55"/>
      <c r="L274" s="55"/>
      <c r="M274" s="67"/>
      <c r="N274" s="55"/>
      <c r="O274" s="55"/>
      <c r="P274" s="55"/>
      <c r="Q274" s="55"/>
      <c r="R274" s="55"/>
    </row>
    <row r="275" spans="2:18" x14ac:dyDescent="0.25">
      <c r="B275" s="61"/>
      <c r="D275" s="62"/>
      <c r="E275" s="55"/>
      <c r="F275" s="55"/>
      <c r="G275" s="55"/>
      <c r="H275" s="55"/>
      <c r="I275" s="55"/>
      <c r="J275" s="55"/>
      <c r="K275" s="55"/>
      <c r="L275" s="55"/>
      <c r="M275" s="67"/>
      <c r="N275" s="55"/>
      <c r="O275" s="55"/>
      <c r="P275" s="55"/>
      <c r="Q275" s="55"/>
      <c r="R275" s="55"/>
    </row>
    <row r="276" spans="2:18" x14ac:dyDescent="0.25">
      <c r="B276" s="61"/>
      <c r="D276" s="62"/>
      <c r="E276" s="55"/>
      <c r="F276" s="55"/>
      <c r="G276" s="55"/>
      <c r="H276" s="55"/>
      <c r="I276" s="55"/>
      <c r="J276" s="55"/>
      <c r="K276" s="55"/>
      <c r="L276" s="55"/>
      <c r="M276" s="67"/>
      <c r="N276" s="55"/>
      <c r="O276" s="55"/>
      <c r="P276" s="55"/>
      <c r="Q276" s="55"/>
      <c r="R276" s="55"/>
    </row>
    <row r="277" spans="2:18" x14ac:dyDescent="0.25">
      <c r="B277" s="61"/>
      <c r="D277" s="62"/>
      <c r="E277" s="55"/>
      <c r="F277" s="55"/>
      <c r="G277" s="55"/>
      <c r="H277" s="55"/>
      <c r="I277" s="55"/>
      <c r="J277" s="55"/>
      <c r="K277" s="55"/>
      <c r="L277" s="55"/>
      <c r="M277" s="67"/>
      <c r="N277" s="55"/>
      <c r="O277" s="55"/>
      <c r="P277" s="55"/>
      <c r="Q277" s="55"/>
      <c r="R277" s="55"/>
    </row>
    <row r="278" spans="2:18" x14ac:dyDescent="0.25">
      <c r="B278" s="61"/>
      <c r="D278" s="62"/>
      <c r="E278" s="55"/>
      <c r="F278" s="55"/>
      <c r="G278" s="55"/>
      <c r="H278" s="55"/>
      <c r="I278" s="55"/>
      <c r="J278" s="55"/>
      <c r="K278" s="55"/>
      <c r="L278" s="55"/>
      <c r="M278" s="67"/>
      <c r="N278" s="55"/>
      <c r="O278" s="55"/>
      <c r="P278" s="55"/>
      <c r="Q278" s="55"/>
      <c r="R278" s="55"/>
    </row>
    <row r="279" spans="2:18" x14ac:dyDescent="0.25">
      <c r="B279" s="61"/>
      <c r="D279" s="62"/>
      <c r="E279" s="55"/>
      <c r="F279" s="55"/>
      <c r="G279" s="55"/>
      <c r="H279" s="55"/>
      <c r="I279" s="55"/>
      <c r="J279" s="55"/>
      <c r="K279" s="55"/>
      <c r="L279" s="55"/>
      <c r="M279" s="67"/>
      <c r="N279" s="55"/>
      <c r="O279" s="55"/>
      <c r="P279" s="55"/>
      <c r="Q279" s="55"/>
      <c r="R279" s="55"/>
    </row>
    <row r="280" spans="2:18" x14ac:dyDescent="0.25">
      <c r="B280" s="61"/>
      <c r="D280" s="62"/>
      <c r="E280" s="55"/>
      <c r="F280" s="55"/>
      <c r="G280" s="55"/>
      <c r="H280" s="55"/>
      <c r="I280" s="55"/>
      <c r="J280" s="55"/>
      <c r="K280" s="55"/>
      <c r="L280" s="55"/>
      <c r="M280" s="67"/>
      <c r="N280" s="55"/>
      <c r="O280" s="55"/>
      <c r="P280" s="55"/>
      <c r="Q280" s="55"/>
      <c r="R280" s="55"/>
    </row>
    <row r="281" spans="2:18" x14ac:dyDescent="0.25">
      <c r="B281" s="61"/>
      <c r="D281" s="62"/>
      <c r="E281" s="55"/>
      <c r="F281" s="55"/>
      <c r="G281" s="55"/>
      <c r="H281" s="55"/>
      <c r="I281" s="55"/>
      <c r="J281" s="55"/>
      <c r="K281" s="55"/>
      <c r="L281" s="55"/>
      <c r="M281" s="67"/>
      <c r="N281" s="55"/>
      <c r="O281" s="55"/>
      <c r="P281" s="55"/>
      <c r="Q281" s="55"/>
      <c r="R281" s="55"/>
    </row>
    <row r="282" spans="2:18" x14ac:dyDescent="0.25">
      <c r="B282" s="61"/>
      <c r="D282" s="62"/>
      <c r="E282" s="55"/>
      <c r="F282" s="55"/>
      <c r="G282" s="55"/>
      <c r="H282" s="55"/>
      <c r="I282" s="55"/>
      <c r="J282" s="55"/>
      <c r="K282" s="55"/>
      <c r="L282" s="55"/>
      <c r="M282" s="67"/>
      <c r="N282" s="55"/>
      <c r="O282" s="55"/>
      <c r="P282" s="55"/>
      <c r="Q282" s="55"/>
      <c r="R282" s="55"/>
    </row>
    <row r="283" spans="2:18" x14ac:dyDescent="0.25">
      <c r="B283" s="61"/>
      <c r="D283" s="62"/>
      <c r="E283" s="55"/>
      <c r="F283" s="55"/>
      <c r="G283" s="55"/>
      <c r="H283" s="55"/>
      <c r="I283" s="55"/>
      <c r="J283" s="55"/>
      <c r="K283" s="55"/>
      <c r="L283" s="55"/>
      <c r="M283" s="67"/>
      <c r="N283" s="55"/>
      <c r="O283" s="55"/>
      <c r="P283" s="55"/>
      <c r="Q283" s="55"/>
      <c r="R283" s="55"/>
    </row>
    <row r="284" spans="2:18" x14ac:dyDescent="0.25">
      <c r="B284" s="61"/>
      <c r="D284" s="62"/>
      <c r="E284" s="55"/>
      <c r="F284" s="55"/>
      <c r="G284" s="55"/>
      <c r="H284" s="55"/>
      <c r="I284" s="55"/>
      <c r="J284" s="55"/>
      <c r="K284" s="55"/>
      <c r="L284" s="55"/>
      <c r="M284" s="67"/>
      <c r="N284" s="55"/>
      <c r="O284" s="55"/>
      <c r="P284" s="55"/>
      <c r="Q284" s="55"/>
      <c r="R284" s="55"/>
    </row>
    <row r="285" spans="2:18" x14ac:dyDescent="0.25">
      <c r="B285" s="61"/>
      <c r="D285" s="62"/>
      <c r="E285" s="55"/>
      <c r="F285" s="55"/>
      <c r="G285" s="55"/>
      <c r="H285" s="55"/>
      <c r="I285" s="55"/>
      <c r="J285" s="55"/>
      <c r="K285" s="55"/>
      <c r="L285" s="55"/>
      <c r="M285" s="67"/>
      <c r="N285" s="55"/>
      <c r="O285" s="55"/>
      <c r="P285" s="55"/>
      <c r="Q285" s="55"/>
      <c r="R285" s="55"/>
    </row>
    <row r="286" spans="2:18" x14ac:dyDescent="0.25">
      <c r="B286" s="61"/>
      <c r="D286" s="62"/>
      <c r="E286" s="55"/>
      <c r="F286" s="55"/>
      <c r="G286" s="55"/>
      <c r="H286" s="55"/>
      <c r="I286" s="55"/>
      <c r="J286" s="55"/>
      <c r="K286" s="55"/>
      <c r="L286" s="55"/>
      <c r="M286" s="67"/>
      <c r="N286" s="55"/>
      <c r="O286" s="55"/>
      <c r="P286" s="55"/>
      <c r="Q286" s="55"/>
      <c r="R286" s="55"/>
    </row>
    <row r="287" spans="2:18" x14ac:dyDescent="0.25">
      <c r="B287" s="61"/>
      <c r="D287" s="62"/>
      <c r="E287" s="55"/>
      <c r="F287" s="55"/>
      <c r="G287" s="55"/>
      <c r="H287" s="55"/>
      <c r="I287" s="55"/>
      <c r="J287" s="55"/>
      <c r="K287" s="55"/>
      <c r="L287" s="55"/>
      <c r="M287" s="67"/>
      <c r="N287" s="55"/>
      <c r="O287" s="55"/>
      <c r="P287" s="55"/>
      <c r="Q287" s="55"/>
      <c r="R287" s="55"/>
    </row>
    <row r="288" spans="2:18" x14ac:dyDescent="0.25">
      <c r="B288" s="61"/>
      <c r="D288" s="62"/>
      <c r="E288" s="55"/>
      <c r="F288" s="55"/>
      <c r="G288" s="55"/>
      <c r="H288" s="55"/>
      <c r="I288" s="55"/>
      <c r="J288" s="55"/>
      <c r="K288" s="55"/>
      <c r="L288" s="55"/>
      <c r="M288" s="67"/>
      <c r="N288" s="55"/>
      <c r="O288" s="55"/>
      <c r="P288" s="55"/>
      <c r="Q288" s="55"/>
      <c r="R288" s="55"/>
    </row>
    <row r="289" spans="2:18" x14ac:dyDescent="0.25">
      <c r="B289" s="61"/>
      <c r="D289" s="62"/>
      <c r="E289" s="55"/>
      <c r="F289" s="55"/>
      <c r="G289" s="55"/>
      <c r="H289" s="55"/>
      <c r="I289" s="55"/>
      <c r="J289" s="55"/>
      <c r="K289" s="55"/>
      <c r="L289" s="55"/>
      <c r="M289" s="67"/>
      <c r="N289" s="55"/>
      <c r="O289" s="55"/>
      <c r="P289" s="55"/>
      <c r="Q289" s="55"/>
      <c r="R289" s="55"/>
    </row>
    <row r="290" spans="2:18" x14ac:dyDescent="0.25">
      <c r="B290" s="61"/>
      <c r="D290" s="62"/>
      <c r="E290" s="55"/>
      <c r="F290" s="55"/>
      <c r="G290" s="55"/>
      <c r="H290" s="55"/>
      <c r="I290" s="55"/>
      <c r="J290" s="55"/>
      <c r="K290" s="55"/>
      <c r="L290" s="55"/>
      <c r="M290" s="67"/>
      <c r="N290" s="55"/>
      <c r="O290" s="55"/>
      <c r="P290" s="55"/>
      <c r="Q290" s="55"/>
      <c r="R290" s="55"/>
    </row>
    <row r="291" spans="2:18" x14ac:dyDescent="0.25">
      <c r="B291" s="61"/>
      <c r="D291" s="62"/>
      <c r="E291" s="55"/>
      <c r="F291" s="55"/>
      <c r="G291" s="55"/>
      <c r="H291" s="55"/>
      <c r="I291" s="55"/>
      <c r="J291" s="55"/>
      <c r="K291" s="55"/>
      <c r="L291" s="55"/>
      <c r="M291" s="67"/>
      <c r="N291" s="55"/>
      <c r="O291" s="55"/>
      <c r="P291" s="55"/>
      <c r="Q291" s="55"/>
      <c r="R291" s="55"/>
    </row>
    <row r="292" spans="2:18" x14ac:dyDescent="0.25">
      <c r="B292" s="61"/>
      <c r="D292" s="62"/>
      <c r="E292" s="55"/>
      <c r="F292" s="55"/>
      <c r="G292" s="55"/>
      <c r="H292" s="55"/>
      <c r="I292" s="55"/>
      <c r="J292" s="55"/>
      <c r="K292" s="55"/>
      <c r="L292" s="55"/>
      <c r="M292" s="67"/>
      <c r="N292" s="55"/>
      <c r="O292" s="55"/>
      <c r="P292" s="55"/>
      <c r="Q292" s="55"/>
      <c r="R292" s="55"/>
    </row>
    <row r="293" spans="2:18" x14ac:dyDescent="0.25">
      <c r="B293" s="61"/>
      <c r="D293" s="62"/>
      <c r="E293" s="55"/>
      <c r="F293" s="55"/>
      <c r="G293" s="55"/>
      <c r="H293" s="55"/>
      <c r="I293" s="55"/>
      <c r="J293" s="55"/>
      <c r="K293" s="55"/>
      <c r="L293" s="55"/>
      <c r="M293" s="67"/>
      <c r="N293" s="55"/>
      <c r="O293" s="55"/>
      <c r="P293" s="55"/>
      <c r="Q293" s="55"/>
      <c r="R293" s="55"/>
    </row>
    <row r="294" spans="2:18" x14ac:dyDescent="0.25">
      <c r="B294" s="61"/>
      <c r="D294" s="62"/>
      <c r="E294" s="55"/>
      <c r="F294" s="55"/>
      <c r="G294" s="55"/>
      <c r="H294" s="55"/>
      <c r="I294" s="55"/>
      <c r="J294" s="55"/>
      <c r="K294" s="55"/>
      <c r="L294" s="55"/>
      <c r="M294" s="67"/>
      <c r="N294" s="55"/>
      <c r="O294" s="55"/>
      <c r="P294" s="55"/>
      <c r="Q294" s="55"/>
      <c r="R294" s="55"/>
    </row>
    <row r="295" spans="2:18" x14ac:dyDescent="0.25">
      <c r="B295" s="61"/>
      <c r="D295" s="62"/>
      <c r="E295" s="55"/>
      <c r="F295" s="55"/>
      <c r="G295" s="55"/>
      <c r="H295" s="55"/>
      <c r="I295" s="55"/>
      <c r="J295" s="55"/>
      <c r="K295" s="55"/>
      <c r="L295" s="55"/>
      <c r="M295" s="67"/>
      <c r="N295" s="55"/>
      <c r="O295" s="55"/>
      <c r="P295" s="55"/>
      <c r="Q295" s="55"/>
      <c r="R295" s="55"/>
    </row>
    <row r="296" spans="2:18" x14ac:dyDescent="0.25">
      <c r="B296" s="61"/>
      <c r="D296" s="62"/>
      <c r="E296" s="55"/>
      <c r="F296" s="55"/>
      <c r="G296" s="55"/>
      <c r="H296" s="55"/>
      <c r="I296" s="55"/>
      <c r="J296" s="55"/>
      <c r="K296" s="55"/>
      <c r="L296" s="55"/>
      <c r="M296" s="67"/>
      <c r="N296" s="55"/>
      <c r="O296" s="55"/>
      <c r="P296" s="55"/>
      <c r="Q296" s="55"/>
      <c r="R296" s="55"/>
    </row>
    <row r="297" spans="2:18" x14ac:dyDescent="0.25">
      <c r="B297" s="61"/>
      <c r="D297" s="62"/>
      <c r="E297" s="55"/>
      <c r="F297" s="55"/>
      <c r="G297" s="55"/>
      <c r="H297" s="55"/>
      <c r="I297" s="55"/>
      <c r="J297" s="55"/>
      <c r="K297" s="55"/>
      <c r="L297" s="55"/>
      <c r="M297" s="67"/>
      <c r="N297" s="55"/>
      <c r="O297" s="55"/>
      <c r="P297" s="55"/>
      <c r="Q297" s="55"/>
      <c r="R297" s="55"/>
    </row>
    <row r="298" spans="2:18" x14ac:dyDescent="0.25">
      <c r="B298" s="61"/>
      <c r="D298" s="62"/>
      <c r="E298" s="55"/>
      <c r="F298" s="55"/>
      <c r="G298" s="55"/>
      <c r="H298" s="55"/>
      <c r="I298" s="55"/>
      <c r="J298" s="55"/>
      <c r="K298" s="55"/>
      <c r="L298" s="55"/>
      <c r="M298" s="67"/>
      <c r="N298" s="55"/>
      <c r="O298" s="55"/>
      <c r="P298" s="55"/>
      <c r="Q298" s="55"/>
      <c r="R298" s="55"/>
    </row>
    <row r="299" spans="2:18" x14ac:dyDescent="0.25">
      <c r="B299" s="61"/>
      <c r="D299" s="62"/>
      <c r="E299" s="55"/>
      <c r="F299" s="55"/>
      <c r="G299" s="55"/>
      <c r="H299" s="55"/>
      <c r="I299" s="55"/>
      <c r="J299" s="55"/>
      <c r="K299" s="55"/>
      <c r="L299" s="55"/>
      <c r="M299" s="67"/>
      <c r="N299" s="55"/>
      <c r="O299" s="55"/>
      <c r="P299" s="55"/>
      <c r="Q299" s="55"/>
      <c r="R299" s="55"/>
    </row>
    <row r="300" spans="2:18" x14ac:dyDescent="0.25">
      <c r="B300" s="61"/>
      <c r="D300" s="62"/>
      <c r="E300" s="55"/>
      <c r="F300" s="55"/>
      <c r="G300" s="55"/>
      <c r="H300" s="55"/>
      <c r="I300" s="55"/>
      <c r="J300" s="55"/>
      <c r="K300" s="55"/>
      <c r="L300" s="55"/>
      <c r="M300" s="67"/>
      <c r="N300" s="55"/>
      <c r="O300" s="55"/>
      <c r="P300" s="55"/>
      <c r="Q300" s="55"/>
      <c r="R300" s="55"/>
    </row>
    <row r="301" spans="2:18" x14ac:dyDescent="0.25">
      <c r="B301" s="61"/>
      <c r="D301" s="62"/>
      <c r="E301" s="55"/>
      <c r="F301" s="55"/>
      <c r="G301" s="55"/>
      <c r="H301" s="55"/>
      <c r="I301" s="55"/>
      <c r="J301" s="55"/>
      <c r="K301" s="55"/>
      <c r="L301" s="55"/>
      <c r="M301" s="67"/>
      <c r="N301" s="55"/>
      <c r="O301" s="55"/>
      <c r="P301" s="55"/>
      <c r="Q301" s="55"/>
      <c r="R301" s="55"/>
    </row>
    <row r="302" spans="2:18" x14ac:dyDescent="0.25">
      <c r="B302" s="61"/>
      <c r="D302" s="62"/>
      <c r="E302" s="55"/>
      <c r="F302" s="55"/>
      <c r="G302" s="55"/>
      <c r="H302" s="55"/>
      <c r="I302" s="55"/>
      <c r="J302" s="55"/>
      <c r="K302" s="55"/>
      <c r="L302" s="55"/>
      <c r="M302" s="67"/>
      <c r="N302" s="55"/>
      <c r="O302" s="55"/>
      <c r="P302" s="55"/>
      <c r="Q302" s="55"/>
      <c r="R302" s="55"/>
    </row>
    <row r="303" spans="2:18" x14ac:dyDescent="0.25">
      <c r="B303" s="61"/>
      <c r="D303" s="62"/>
      <c r="E303" s="55"/>
      <c r="F303" s="55"/>
      <c r="G303" s="55"/>
      <c r="H303" s="55"/>
      <c r="I303" s="55"/>
      <c r="J303" s="55"/>
      <c r="K303" s="55"/>
      <c r="L303" s="55"/>
      <c r="M303" s="67"/>
      <c r="N303" s="55"/>
      <c r="O303" s="55"/>
      <c r="P303" s="55"/>
      <c r="Q303" s="55"/>
      <c r="R303" s="55"/>
    </row>
    <row r="304" spans="2:18" x14ac:dyDescent="0.25">
      <c r="B304" s="61"/>
      <c r="D304" s="62"/>
      <c r="E304" s="55"/>
      <c r="F304" s="55"/>
      <c r="G304" s="55"/>
      <c r="H304" s="55"/>
      <c r="I304" s="55"/>
      <c r="J304" s="55"/>
      <c r="K304" s="55"/>
      <c r="L304" s="55"/>
      <c r="M304" s="67"/>
      <c r="N304" s="55"/>
      <c r="O304" s="55"/>
      <c r="P304" s="55"/>
      <c r="Q304" s="55"/>
      <c r="R304" s="55"/>
    </row>
    <row r="305" spans="2:18" x14ac:dyDescent="0.25">
      <c r="B305" s="61"/>
      <c r="D305" s="62"/>
      <c r="E305" s="55"/>
      <c r="F305" s="55"/>
      <c r="G305" s="55"/>
      <c r="H305" s="55"/>
      <c r="I305" s="55"/>
      <c r="J305" s="55"/>
      <c r="K305" s="55"/>
      <c r="L305" s="55"/>
      <c r="M305" s="67"/>
      <c r="N305" s="55"/>
      <c r="O305" s="55"/>
      <c r="P305" s="55"/>
      <c r="Q305" s="55"/>
      <c r="R305" s="55"/>
    </row>
    <row r="306" spans="2:18" x14ac:dyDescent="0.25">
      <c r="B306" s="61"/>
      <c r="D306" s="62"/>
      <c r="E306" s="55"/>
      <c r="F306" s="55"/>
      <c r="G306" s="55"/>
      <c r="H306" s="55"/>
      <c r="I306" s="55"/>
      <c r="J306" s="55"/>
      <c r="K306" s="55"/>
      <c r="L306" s="55"/>
      <c r="M306" s="67"/>
      <c r="N306" s="55"/>
      <c r="O306" s="55"/>
      <c r="P306" s="55"/>
      <c r="Q306" s="55"/>
      <c r="R306" s="55"/>
    </row>
    <row r="307" spans="2:18" x14ac:dyDescent="0.25">
      <c r="B307" s="61"/>
      <c r="D307" s="62"/>
      <c r="E307" s="55"/>
      <c r="F307" s="55"/>
      <c r="G307" s="55"/>
      <c r="H307" s="55"/>
      <c r="I307" s="55"/>
      <c r="J307" s="55"/>
      <c r="K307" s="55"/>
      <c r="L307" s="55"/>
      <c r="M307" s="67"/>
      <c r="N307" s="55"/>
      <c r="O307" s="55"/>
      <c r="P307" s="55"/>
      <c r="Q307" s="55"/>
      <c r="R307" s="55"/>
    </row>
    <row r="308" spans="2:18" x14ac:dyDescent="0.25">
      <c r="B308" s="61"/>
      <c r="D308" s="62"/>
      <c r="E308" s="55"/>
      <c r="F308" s="55"/>
      <c r="G308" s="55"/>
      <c r="H308" s="55"/>
      <c r="I308" s="55"/>
      <c r="J308" s="55"/>
      <c r="K308" s="55"/>
      <c r="L308" s="55"/>
      <c r="M308" s="67"/>
      <c r="N308" s="55"/>
      <c r="O308" s="55"/>
      <c r="P308" s="55"/>
      <c r="Q308" s="55"/>
      <c r="R308" s="55"/>
    </row>
    <row r="309" spans="2:18" x14ac:dyDescent="0.25">
      <c r="B309" s="61"/>
      <c r="D309" s="62"/>
      <c r="E309" s="55"/>
      <c r="F309" s="55"/>
      <c r="G309" s="55"/>
      <c r="H309" s="55"/>
      <c r="I309" s="55"/>
      <c r="J309" s="55"/>
      <c r="K309" s="55"/>
      <c r="L309" s="55"/>
      <c r="M309" s="67"/>
      <c r="N309" s="55"/>
      <c r="O309" s="55"/>
      <c r="P309" s="55"/>
      <c r="Q309" s="55"/>
      <c r="R309" s="55"/>
    </row>
    <row r="310" spans="2:18" x14ac:dyDescent="0.25">
      <c r="B310" s="61"/>
      <c r="D310" s="62"/>
      <c r="E310" s="55"/>
      <c r="F310" s="55"/>
      <c r="G310" s="55"/>
      <c r="H310" s="55"/>
      <c r="I310" s="55"/>
      <c r="J310" s="55"/>
      <c r="K310" s="55"/>
      <c r="L310" s="55"/>
      <c r="M310" s="67"/>
      <c r="N310" s="55"/>
      <c r="O310" s="55"/>
      <c r="P310" s="55"/>
      <c r="Q310" s="55"/>
      <c r="R310" s="55"/>
    </row>
    <row r="311" spans="2:18" x14ac:dyDescent="0.25">
      <c r="B311" s="61"/>
      <c r="D311" s="62"/>
      <c r="E311" s="55"/>
      <c r="F311" s="55"/>
      <c r="G311" s="55"/>
      <c r="H311" s="55"/>
      <c r="I311" s="55"/>
      <c r="J311" s="55"/>
      <c r="K311" s="55"/>
      <c r="L311" s="55"/>
      <c r="M311" s="67"/>
      <c r="N311" s="55"/>
      <c r="O311" s="55"/>
      <c r="P311" s="55"/>
      <c r="Q311" s="55"/>
      <c r="R311" s="55"/>
    </row>
    <row r="312" spans="2:18" x14ac:dyDescent="0.25">
      <c r="B312" s="61"/>
      <c r="D312" s="62"/>
      <c r="E312" s="55"/>
      <c r="F312" s="55"/>
      <c r="G312" s="55"/>
      <c r="H312" s="55"/>
      <c r="I312" s="55"/>
      <c r="J312" s="55"/>
      <c r="K312" s="55"/>
      <c r="L312" s="55"/>
      <c r="M312" s="67"/>
      <c r="N312" s="55"/>
      <c r="O312" s="55"/>
      <c r="P312" s="55"/>
      <c r="Q312" s="55"/>
      <c r="R312" s="55"/>
    </row>
    <row r="313" spans="2:18" x14ac:dyDescent="0.25">
      <c r="B313" s="61"/>
      <c r="D313" s="62"/>
      <c r="E313" s="55"/>
      <c r="F313" s="55"/>
      <c r="G313" s="55"/>
      <c r="H313" s="55"/>
      <c r="I313" s="55"/>
      <c r="J313" s="55"/>
      <c r="K313" s="55"/>
      <c r="L313" s="55"/>
      <c r="M313" s="67"/>
      <c r="N313" s="55"/>
      <c r="O313" s="55"/>
      <c r="P313" s="55"/>
      <c r="Q313" s="55"/>
      <c r="R313" s="55"/>
    </row>
    <row r="314" spans="2:18" x14ac:dyDescent="0.25">
      <c r="B314" s="61"/>
      <c r="D314" s="62"/>
      <c r="E314" s="55"/>
      <c r="F314" s="55"/>
      <c r="G314" s="55"/>
      <c r="H314" s="55"/>
      <c r="I314" s="55"/>
      <c r="J314" s="55"/>
      <c r="K314" s="55"/>
      <c r="L314" s="55"/>
      <c r="M314" s="67"/>
      <c r="N314" s="55"/>
      <c r="O314" s="55"/>
      <c r="P314" s="55"/>
      <c r="Q314" s="55"/>
      <c r="R314" s="55"/>
    </row>
    <row r="315" spans="2:18" x14ac:dyDescent="0.25">
      <c r="B315" s="61"/>
      <c r="D315" s="62"/>
      <c r="E315" s="55"/>
      <c r="F315" s="55"/>
      <c r="G315" s="55"/>
      <c r="H315" s="55"/>
      <c r="I315" s="55"/>
      <c r="J315" s="55"/>
      <c r="K315" s="55"/>
      <c r="L315" s="55"/>
      <c r="M315" s="67"/>
      <c r="N315" s="55"/>
      <c r="O315" s="55"/>
      <c r="P315" s="55"/>
      <c r="Q315" s="55"/>
      <c r="R315" s="55"/>
    </row>
    <row r="316" spans="2:18" x14ac:dyDescent="0.25">
      <c r="B316" s="61"/>
      <c r="D316" s="62"/>
      <c r="E316" s="55"/>
      <c r="F316" s="55"/>
      <c r="G316" s="55"/>
      <c r="H316" s="55"/>
      <c r="I316" s="55"/>
      <c r="J316" s="55"/>
      <c r="K316" s="55"/>
      <c r="L316" s="55"/>
      <c r="M316" s="67"/>
      <c r="N316" s="55"/>
      <c r="O316" s="55"/>
      <c r="P316" s="55"/>
      <c r="Q316" s="55"/>
      <c r="R316" s="55"/>
    </row>
    <row r="317" spans="2:18" x14ac:dyDescent="0.25">
      <c r="B317" s="61"/>
      <c r="D317" s="62"/>
      <c r="E317" s="55"/>
      <c r="F317" s="55"/>
      <c r="G317" s="55"/>
      <c r="H317" s="55"/>
      <c r="I317" s="55"/>
      <c r="J317" s="55"/>
      <c r="K317" s="55"/>
      <c r="L317" s="55"/>
      <c r="M317" s="67"/>
      <c r="N317" s="55"/>
      <c r="O317" s="55"/>
      <c r="P317" s="55"/>
      <c r="Q317" s="55"/>
      <c r="R317" s="55"/>
    </row>
    <row r="318" spans="2:18" x14ac:dyDescent="0.25">
      <c r="B318" s="61"/>
      <c r="D318" s="62"/>
      <c r="E318" s="55"/>
      <c r="F318" s="55"/>
      <c r="G318" s="55"/>
      <c r="H318" s="55"/>
      <c r="I318" s="55"/>
      <c r="J318" s="55"/>
      <c r="K318" s="55"/>
      <c r="L318" s="55"/>
      <c r="M318" s="67"/>
      <c r="N318" s="55"/>
      <c r="O318" s="55"/>
      <c r="P318" s="55"/>
      <c r="Q318" s="55"/>
      <c r="R318" s="55"/>
    </row>
    <row r="319" spans="2:18" x14ac:dyDescent="0.25">
      <c r="B319" s="61"/>
      <c r="D319" s="62"/>
      <c r="E319" s="55"/>
      <c r="F319" s="55"/>
      <c r="G319" s="55"/>
      <c r="H319" s="55"/>
      <c r="I319" s="55"/>
      <c r="J319" s="55"/>
      <c r="K319" s="55"/>
      <c r="L319" s="55"/>
      <c r="M319" s="67"/>
      <c r="N319" s="55"/>
      <c r="O319" s="55"/>
      <c r="P319" s="55"/>
      <c r="Q319" s="55"/>
      <c r="R319" s="55"/>
    </row>
    <row r="320" spans="2:18" x14ac:dyDescent="0.25">
      <c r="B320" s="61"/>
      <c r="D320" s="62"/>
      <c r="E320" s="55"/>
      <c r="F320" s="55"/>
      <c r="G320" s="55"/>
      <c r="H320" s="55"/>
      <c r="I320" s="55"/>
      <c r="J320" s="55"/>
      <c r="K320" s="55"/>
      <c r="L320" s="55"/>
      <c r="M320" s="67"/>
      <c r="N320" s="55"/>
      <c r="O320" s="55"/>
      <c r="P320" s="55"/>
      <c r="Q320" s="55"/>
      <c r="R320" s="55"/>
    </row>
    <row r="321" spans="2:18" x14ac:dyDescent="0.25">
      <c r="B321" s="61"/>
      <c r="D321" s="62"/>
      <c r="E321" s="55"/>
      <c r="F321" s="55"/>
      <c r="G321" s="55"/>
      <c r="H321" s="55"/>
      <c r="I321" s="55"/>
      <c r="J321" s="55"/>
      <c r="K321" s="55"/>
      <c r="L321" s="55"/>
      <c r="M321" s="67"/>
      <c r="N321" s="55"/>
      <c r="O321" s="55"/>
      <c r="P321" s="55"/>
      <c r="Q321" s="55"/>
      <c r="R321" s="55"/>
    </row>
    <row r="322" spans="2:18" x14ac:dyDescent="0.25">
      <c r="B322" s="61"/>
      <c r="D322" s="62"/>
      <c r="E322" s="55"/>
      <c r="F322" s="55"/>
      <c r="G322" s="55"/>
      <c r="H322" s="55"/>
      <c r="I322" s="55"/>
      <c r="J322" s="55"/>
      <c r="K322" s="55"/>
      <c r="L322" s="55"/>
      <c r="M322" s="67"/>
      <c r="N322" s="55"/>
      <c r="O322" s="55"/>
      <c r="P322" s="55"/>
      <c r="Q322" s="55"/>
      <c r="R322" s="55"/>
    </row>
    <row r="323" spans="2:18" x14ac:dyDescent="0.25">
      <c r="B323" s="61"/>
      <c r="D323" s="62"/>
      <c r="E323" s="55"/>
      <c r="F323" s="55"/>
      <c r="G323" s="55"/>
      <c r="H323" s="55"/>
      <c r="I323" s="55"/>
      <c r="J323" s="55"/>
      <c r="K323" s="55"/>
      <c r="L323" s="55"/>
      <c r="M323" s="67"/>
      <c r="N323" s="55"/>
      <c r="O323" s="55"/>
      <c r="P323" s="55"/>
      <c r="Q323" s="55"/>
      <c r="R323" s="55"/>
    </row>
    <row r="324" spans="2:18" x14ac:dyDescent="0.25">
      <c r="B324" s="61"/>
      <c r="D324" s="62"/>
      <c r="E324" s="55"/>
      <c r="F324" s="55"/>
      <c r="G324" s="55"/>
      <c r="H324" s="55"/>
      <c r="I324" s="55"/>
      <c r="J324" s="55"/>
      <c r="K324" s="55"/>
      <c r="L324" s="55"/>
      <c r="M324" s="67"/>
      <c r="N324" s="55"/>
      <c r="O324" s="55"/>
      <c r="P324" s="55"/>
      <c r="Q324" s="55"/>
      <c r="R324" s="55"/>
    </row>
    <row r="325" spans="2:18" x14ac:dyDescent="0.25">
      <c r="B325" s="61"/>
      <c r="D325" s="62"/>
      <c r="E325" s="55"/>
      <c r="F325" s="55"/>
      <c r="G325" s="55"/>
      <c r="H325" s="55"/>
      <c r="I325" s="55"/>
      <c r="J325" s="55"/>
      <c r="K325" s="55"/>
      <c r="L325" s="55"/>
      <c r="M325" s="67"/>
      <c r="N325" s="55"/>
      <c r="O325" s="55"/>
      <c r="P325" s="55"/>
      <c r="Q325" s="55"/>
      <c r="R325" s="55"/>
    </row>
    <row r="326" spans="2:18" x14ac:dyDescent="0.25">
      <c r="B326" s="61"/>
      <c r="D326" s="62"/>
      <c r="E326" s="55"/>
      <c r="F326" s="55"/>
      <c r="G326" s="55"/>
      <c r="H326" s="55"/>
      <c r="I326" s="55"/>
      <c r="J326" s="55"/>
      <c r="K326" s="55"/>
      <c r="L326" s="55"/>
      <c r="M326" s="67"/>
      <c r="N326" s="55"/>
      <c r="O326" s="55"/>
      <c r="P326" s="55"/>
      <c r="Q326" s="55"/>
      <c r="R326" s="55"/>
    </row>
    <row r="327" spans="2:18" x14ac:dyDescent="0.25">
      <c r="B327" s="61"/>
      <c r="D327" s="62"/>
      <c r="E327" s="55"/>
      <c r="F327" s="55"/>
      <c r="G327" s="55"/>
      <c r="H327" s="55"/>
      <c r="I327" s="55"/>
      <c r="J327" s="55"/>
      <c r="K327" s="55"/>
      <c r="L327" s="55"/>
      <c r="M327" s="67"/>
      <c r="N327" s="55"/>
      <c r="O327" s="55"/>
      <c r="P327" s="55"/>
      <c r="Q327" s="55"/>
      <c r="R327" s="55"/>
    </row>
    <row r="328" spans="2:18" x14ac:dyDescent="0.25">
      <c r="B328" s="61"/>
      <c r="D328" s="62"/>
      <c r="E328" s="55"/>
      <c r="F328" s="55"/>
      <c r="G328" s="55"/>
      <c r="H328" s="55"/>
      <c r="I328" s="55"/>
      <c r="J328" s="55"/>
      <c r="K328" s="55"/>
      <c r="L328" s="55"/>
      <c r="M328" s="67"/>
      <c r="N328" s="55"/>
      <c r="O328" s="55"/>
      <c r="P328" s="55"/>
      <c r="Q328" s="55"/>
      <c r="R328" s="55"/>
    </row>
    <row r="329" spans="2:18" x14ac:dyDescent="0.25">
      <c r="B329" s="61"/>
      <c r="D329" s="62"/>
      <c r="E329" s="55"/>
      <c r="F329" s="55"/>
      <c r="G329" s="55"/>
      <c r="H329" s="55"/>
      <c r="I329" s="55"/>
      <c r="J329" s="55"/>
      <c r="K329" s="55"/>
      <c r="L329" s="55"/>
      <c r="M329" s="67"/>
      <c r="N329" s="55"/>
      <c r="O329" s="55"/>
      <c r="P329" s="55"/>
      <c r="Q329" s="55"/>
      <c r="R329" s="55"/>
    </row>
    <row r="330" spans="2:18" x14ac:dyDescent="0.25">
      <c r="B330" s="61"/>
      <c r="D330" s="62"/>
      <c r="E330" s="55"/>
      <c r="F330" s="55"/>
      <c r="G330" s="55"/>
      <c r="H330" s="55"/>
      <c r="I330" s="55"/>
      <c r="J330" s="55"/>
      <c r="K330" s="55"/>
      <c r="L330" s="55"/>
      <c r="M330" s="67"/>
      <c r="N330" s="55"/>
      <c r="O330" s="55"/>
      <c r="P330" s="55"/>
      <c r="Q330" s="55"/>
      <c r="R330" s="55"/>
    </row>
    <row r="331" spans="2:18" x14ac:dyDescent="0.25">
      <c r="B331" s="61"/>
      <c r="D331" s="62"/>
      <c r="E331" s="55"/>
      <c r="F331" s="55"/>
      <c r="G331" s="55"/>
      <c r="H331" s="55"/>
      <c r="I331" s="55"/>
      <c r="J331" s="55"/>
      <c r="K331" s="55"/>
      <c r="L331" s="55"/>
      <c r="M331" s="67"/>
      <c r="N331" s="55"/>
      <c r="O331" s="55"/>
      <c r="P331" s="55"/>
      <c r="Q331" s="55"/>
      <c r="R331" s="55"/>
    </row>
    <row r="332" spans="2:18" x14ac:dyDescent="0.25">
      <c r="B332" s="61"/>
      <c r="D332" s="62"/>
      <c r="E332" s="55"/>
      <c r="F332" s="55"/>
      <c r="G332" s="55"/>
      <c r="H332" s="55"/>
      <c r="I332" s="55"/>
      <c r="J332" s="55"/>
      <c r="K332" s="55"/>
      <c r="L332" s="55"/>
      <c r="M332" s="67"/>
      <c r="N332" s="55"/>
      <c r="O332" s="55"/>
      <c r="P332" s="55"/>
      <c r="Q332" s="55"/>
      <c r="R332" s="55"/>
    </row>
    <row r="333" spans="2:18" x14ac:dyDescent="0.25">
      <c r="B333" s="61"/>
      <c r="D333" s="62"/>
      <c r="E333" s="55"/>
      <c r="F333" s="55"/>
      <c r="G333" s="55"/>
      <c r="H333" s="55"/>
      <c r="I333" s="55"/>
      <c r="J333" s="55"/>
      <c r="K333" s="55"/>
      <c r="L333" s="55"/>
      <c r="M333" s="67"/>
      <c r="N333" s="55"/>
      <c r="O333" s="55"/>
      <c r="P333" s="55"/>
      <c r="Q333" s="55"/>
      <c r="R333" s="55"/>
    </row>
    <row r="334" spans="2:18" x14ac:dyDescent="0.25">
      <c r="B334" s="61"/>
      <c r="D334" s="62"/>
      <c r="E334" s="55"/>
      <c r="F334" s="55"/>
      <c r="G334" s="55"/>
      <c r="H334" s="55"/>
      <c r="I334" s="55"/>
      <c r="J334" s="55"/>
      <c r="K334" s="55"/>
      <c r="L334" s="55"/>
      <c r="M334" s="67"/>
      <c r="N334" s="55"/>
      <c r="O334" s="55"/>
      <c r="P334" s="55"/>
      <c r="Q334" s="55"/>
      <c r="R334" s="55"/>
    </row>
    <row r="335" spans="2:18" x14ac:dyDescent="0.25">
      <c r="B335" s="61"/>
      <c r="D335" s="62"/>
      <c r="E335" s="55"/>
      <c r="F335" s="55"/>
      <c r="G335" s="55"/>
      <c r="H335" s="55"/>
      <c r="I335" s="55"/>
      <c r="J335" s="55"/>
      <c r="K335" s="55"/>
      <c r="L335" s="55"/>
      <c r="M335" s="67"/>
      <c r="N335" s="55"/>
      <c r="O335" s="55"/>
      <c r="P335" s="55"/>
      <c r="Q335" s="55"/>
      <c r="R335" s="55"/>
    </row>
    <row r="336" spans="2:18" x14ac:dyDescent="0.25">
      <c r="B336" s="61"/>
      <c r="D336" s="62"/>
      <c r="E336" s="55"/>
      <c r="F336" s="55"/>
      <c r="G336" s="55"/>
      <c r="H336" s="55"/>
      <c r="I336" s="55"/>
      <c r="J336" s="55"/>
      <c r="K336" s="55"/>
      <c r="L336" s="55"/>
      <c r="M336" s="67"/>
      <c r="N336" s="55"/>
      <c r="O336" s="55"/>
      <c r="P336" s="55"/>
      <c r="Q336" s="55"/>
      <c r="R336" s="55"/>
    </row>
    <row r="337" spans="2:18" x14ac:dyDescent="0.25">
      <c r="B337" s="61"/>
      <c r="D337" s="62"/>
      <c r="E337" s="55"/>
      <c r="F337" s="55"/>
      <c r="G337" s="55"/>
      <c r="H337" s="55"/>
      <c r="I337" s="55"/>
      <c r="J337" s="55"/>
      <c r="K337" s="55"/>
      <c r="L337" s="55"/>
      <c r="M337" s="67"/>
      <c r="N337" s="55"/>
      <c r="O337" s="55"/>
      <c r="P337" s="55"/>
      <c r="Q337" s="55"/>
      <c r="R337" s="55"/>
    </row>
    <row r="338" spans="2:18" x14ac:dyDescent="0.25">
      <c r="B338" s="61"/>
      <c r="D338" s="62"/>
      <c r="E338" s="55"/>
      <c r="F338" s="55"/>
      <c r="G338" s="55"/>
      <c r="H338" s="55"/>
      <c r="I338" s="55"/>
      <c r="J338" s="55"/>
      <c r="K338" s="55"/>
      <c r="L338" s="55"/>
      <c r="M338" s="67"/>
      <c r="N338" s="55"/>
      <c r="O338" s="55"/>
      <c r="P338" s="55"/>
      <c r="Q338" s="55"/>
      <c r="R338" s="55"/>
    </row>
    <row r="339" spans="2:18" x14ac:dyDescent="0.25">
      <c r="B339" s="61"/>
      <c r="D339" s="62"/>
      <c r="E339" s="55"/>
      <c r="F339" s="55"/>
      <c r="G339" s="55"/>
      <c r="H339" s="55"/>
      <c r="I339" s="55"/>
      <c r="J339" s="55"/>
      <c r="K339" s="55"/>
      <c r="L339" s="55"/>
      <c r="M339" s="67"/>
      <c r="N339" s="55"/>
      <c r="O339" s="55"/>
      <c r="P339" s="55"/>
      <c r="Q339" s="55"/>
      <c r="R339" s="55"/>
    </row>
    <row r="340" spans="2:18" x14ac:dyDescent="0.25">
      <c r="B340" s="61"/>
      <c r="D340" s="62"/>
      <c r="E340" s="55"/>
      <c r="F340" s="55"/>
      <c r="G340" s="55"/>
      <c r="H340" s="55"/>
      <c r="I340" s="55"/>
      <c r="J340" s="55"/>
      <c r="K340" s="55"/>
      <c r="L340" s="55"/>
      <c r="M340" s="67"/>
      <c r="N340" s="55"/>
      <c r="O340" s="55"/>
      <c r="P340" s="55"/>
      <c r="Q340" s="55"/>
      <c r="R340" s="55"/>
    </row>
    <row r="341" spans="2:18" x14ac:dyDescent="0.25">
      <c r="B341" s="61"/>
      <c r="D341" s="62"/>
      <c r="E341" s="55"/>
      <c r="F341" s="55"/>
      <c r="G341" s="55"/>
      <c r="H341" s="55"/>
      <c r="I341" s="55"/>
      <c r="J341" s="55"/>
      <c r="K341" s="55"/>
      <c r="L341" s="55"/>
      <c r="M341" s="67"/>
      <c r="N341" s="55"/>
      <c r="O341" s="55"/>
      <c r="P341" s="55"/>
      <c r="Q341" s="55"/>
      <c r="R341" s="55"/>
    </row>
    <row r="342" spans="2:18" x14ac:dyDescent="0.25">
      <c r="B342" s="61"/>
      <c r="D342" s="62"/>
      <c r="E342" s="55"/>
      <c r="F342" s="55"/>
      <c r="G342" s="55"/>
      <c r="H342" s="55"/>
      <c r="I342" s="55"/>
      <c r="J342" s="55"/>
      <c r="K342" s="55"/>
      <c r="L342" s="55"/>
      <c r="M342" s="67"/>
      <c r="N342" s="55"/>
      <c r="O342" s="55"/>
      <c r="P342" s="55"/>
      <c r="Q342" s="55"/>
      <c r="R342" s="55"/>
    </row>
    <row r="343" spans="2:18" x14ac:dyDescent="0.25">
      <c r="B343" s="61"/>
      <c r="D343" s="62"/>
      <c r="E343" s="55"/>
      <c r="F343" s="55"/>
      <c r="G343" s="55"/>
      <c r="H343" s="55"/>
      <c r="I343" s="55"/>
      <c r="J343" s="55"/>
      <c r="K343" s="55"/>
      <c r="L343" s="55"/>
      <c r="M343" s="67"/>
      <c r="N343" s="55"/>
      <c r="O343" s="55"/>
      <c r="P343" s="55"/>
      <c r="Q343" s="55"/>
      <c r="R343" s="55"/>
    </row>
    <row r="344" spans="2:18" x14ac:dyDescent="0.25">
      <c r="B344" s="61"/>
      <c r="D344" s="62"/>
      <c r="E344" s="55"/>
      <c r="F344" s="55"/>
      <c r="G344" s="55"/>
      <c r="H344" s="55"/>
      <c r="I344" s="55"/>
      <c r="J344" s="55"/>
      <c r="K344" s="55"/>
      <c r="L344" s="55"/>
      <c r="M344" s="67"/>
      <c r="N344" s="55"/>
      <c r="O344" s="55"/>
      <c r="P344" s="55"/>
      <c r="Q344" s="55"/>
      <c r="R344" s="55"/>
    </row>
    <row r="345" spans="2:18" x14ac:dyDescent="0.25">
      <c r="B345" s="61"/>
      <c r="D345" s="62"/>
      <c r="E345" s="55"/>
      <c r="F345" s="55"/>
      <c r="G345" s="55"/>
      <c r="H345" s="55"/>
      <c r="I345" s="55"/>
      <c r="J345" s="55"/>
      <c r="K345" s="55"/>
      <c r="L345" s="55"/>
      <c r="M345" s="67"/>
      <c r="N345" s="55"/>
      <c r="O345" s="55"/>
      <c r="P345" s="55"/>
      <c r="Q345" s="55"/>
      <c r="R345" s="55"/>
    </row>
    <row r="346" spans="2:18" x14ac:dyDescent="0.25">
      <c r="B346" s="61"/>
      <c r="D346" s="62"/>
      <c r="E346" s="55"/>
      <c r="F346" s="55"/>
      <c r="G346" s="55"/>
      <c r="H346" s="55"/>
      <c r="I346" s="55"/>
      <c r="J346" s="55"/>
      <c r="K346" s="55"/>
      <c r="L346" s="55"/>
      <c r="M346" s="67"/>
      <c r="N346" s="55"/>
      <c r="O346" s="55"/>
      <c r="P346" s="55"/>
      <c r="Q346" s="55"/>
      <c r="R346" s="55"/>
    </row>
    <row r="347" spans="2:18" x14ac:dyDescent="0.25">
      <c r="B347" s="61"/>
      <c r="D347" s="62"/>
      <c r="E347" s="55"/>
      <c r="F347" s="55"/>
      <c r="G347" s="55"/>
      <c r="H347" s="55"/>
      <c r="I347" s="55"/>
      <c r="J347" s="55"/>
      <c r="K347" s="55"/>
      <c r="L347" s="55"/>
      <c r="M347" s="67"/>
      <c r="N347" s="55"/>
      <c r="O347" s="55"/>
      <c r="P347" s="55"/>
      <c r="Q347" s="55"/>
      <c r="R347" s="55"/>
    </row>
    <row r="348" spans="2:18" x14ac:dyDescent="0.25">
      <c r="B348" s="61"/>
      <c r="D348" s="62"/>
      <c r="E348" s="55"/>
      <c r="F348" s="55"/>
      <c r="G348" s="55"/>
      <c r="H348" s="55"/>
      <c r="I348" s="55"/>
      <c r="J348" s="55"/>
      <c r="K348" s="55"/>
      <c r="L348" s="55"/>
      <c r="M348" s="67"/>
      <c r="N348" s="55"/>
      <c r="O348" s="55"/>
      <c r="P348" s="55"/>
      <c r="Q348" s="55"/>
      <c r="R348" s="55"/>
    </row>
    <row r="349" spans="2:18" x14ac:dyDescent="0.25">
      <c r="B349" s="61"/>
      <c r="D349" s="62"/>
      <c r="E349" s="55"/>
      <c r="F349" s="55"/>
      <c r="G349" s="55"/>
      <c r="H349" s="55"/>
      <c r="I349" s="55"/>
      <c r="J349" s="55"/>
      <c r="K349" s="55"/>
      <c r="L349" s="55"/>
      <c r="M349" s="67"/>
      <c r="N349" s="55"/>
      <c r="O349" s="55"/>
      <c r="P349" s="55"/>
      <c r="Q349" s="55"/>
      <c r="R349" s="55"/>
    </row>
    <row r="350" spans="2:18" x14ac:dyDescent="0.25">
      <c r="B350" s="61"/>
      <c r="D350" s="62"/>
      <c r="E350" s="55"/>
      <c r="F350" s="55"/>
      <c r="G350" s="55"/>
      <c r="H350" s="55"/>
      <c r="I350" s="55"/>
      <c r="J350" s="55"/>
      <c r="K350" s="55"/>
      <c r="L350" s="55"/>
      <c r="M350" s="67"/>
      <c r="N350" s="55"/>
      <c r="O350" s="55"/>
      <c r="P350" s="55"/>
      <c r="Q350" s="55"/>
      <c r="R350" s="55"/>
    </row>
    <row r="351" spans="2:18" x14ac:dyDescent="0.25">
      <c r="B351" s="61"/>
      <c r="D351" s="62"/>
      <c r="E351" s="55"/>
      <c r="F351" s="55"/>
      <c r="G351" s="55"/>
      <c r="H351" s="55"/>
      <c r="I351" s="55"/>
      <c r="J351" s="55"/>
      <c r="K351" s="55"/>
      <c r="L351" s="55"/>
      <c r="M351" s="67"/>
      <c r="N351" s="55"/>
      <c r="O351" s="55"/>
      <c r="P351" s="55"/>
      <c r="Q351" s="55"/>
      <c r="R351" s="55"/>
    </row>
    <row r="352" spans="2:18" x14ac:dyDescent="0.25">
      <c r="B352" s="61"/>
      <c r="D352" s="62"/>
      <c r="E352" s="55"/>
      <c r="F352" s="55"/>
      <c r="G352" s="55"/>
      <c r="H352" s="55"/>
      <c r="I352" s="55"/>
      <c r="J352" s="55"/>
      <c r="K352" s="55"/>
      <c r="L352" s="55"/>
      <c r="M352" s="67"/>
      <c r="N352" s="55"/>
      <c r="O352" s="55"/>
      <c r="P352" s="55"/>
      <c r="Q352" s="55"/>
      <c r="R352" s="55"/>
    </row>
    <row r="353" spans="2:18" x14ac:dyDescent="0.25">
      <c r="B353" s="61"/>
      <c r="D353" s="62"/>
      <c r="E353" s="55"/>
      <c r="F353" s="55"/>
      <c r="G353" s="55"/>
      <c r="H353" s="55"/>
      <c r="I353" s="55"/>
      <c r="J353" s="55"/>
      <c r="K353" s="55"/>
      <c r="L353" s="55"/>
      <c r="M353" s="67"/>
      <c r="N353" s="55"/>
      <c r="O353" s="55"/>
      <c r="P353" s="55"/>
      <c r="Q353" s="55"/>
      <c r="R353" s="55"/>
    </row>
    <row r="354" spans="2:18" x14ac:dyDescent="0.25">
      <c r="B354" s="61"/>
      <c r="D354" s="62"/>
      <c r="E354" s="55"/>
      <c r="F354" s="55"/>
      <c r="G354" s="55"/>
      <c r="H354" s="55"/>
      <c r="I354" s="55"/>
      <c r="J354" s="55"/>
      <c r="K354" s="55"/>
      <c r="L354" s="55"/>
      <c r="M354" s="67"/>
      <c r="N354" s="55"/>
      <c r="O354" s="55"/>
      <c r="P354" s="55"/>
      <c r="Q354" s="55"/>
      <c r="R354" s="55"/>
    </row>
    <row r="355" spans="2:18" x14ac:dyDescent="0.25">
      <c r="B355" s="61"/>
      <c r="D355" s="62"/>
      <c r="E355" s="55"/>
      <c r="F355" s="55"/>
      <c r="G355" s="55"/>
      <c r="H355" s="55"/>
      <c r="I355" s="55"/>
      <c r="J355" s="55"/>
      <c r="K355" s="55"/>
      <c r="L355" s="55"/>
      <c r="M355" s="67"/>
      <c r="N355" s="55"/>
      <c r="O355" s="55"/>
      <c r="P355" s="55"/>
      <c r="Q355" s="55"/>
      <c r="R355" s="55"/>
    </row>
    <row r="356" spans="2:18" x14ac:dyDescent="0.25">
      <c r="B356" s="61"/>
      <c r="D356" s="62"/>
      <c r="E356" s="55"/>
      <c r="F356" s="55"/>
      <c r="G356" s="55"/>
      <c r="H356" s="55"/>
      <c r="I356" s="55"/>
      <c r="J356" s="55"/>
      <c r="K356" s="55"/>
      <c r="L356" s="55"/>
      <c r="M356" s="67"/>
      <c r="N356" s="55"/>
      <c r="O356" s="55"/>
      <c r="P356" s="55"/>
      <c r="Q356" s="55"/>
      <c r="R356" s="55"/>
    </row>
    <row r="357" spans="2:18" x14ac:dyDescent="0.25">
      <c r="B357" s="61"/>
      <c r="D357" s="62"/>
      <c r="E357" s="55"/>
      <c r="F357" s="55"/>
      <c r="G357" s="55"/>
      <c r="H357" s="55"/>
      <c r="I357" s="55"/>
      <c r="J357" s="55"/>
      <c r="K357" s="55"/>
      <c r="L357" s="55"/>
      <c r="M357" s="67"/>
      <c r="N357" s="55"/>
      <c r="O357" s="55"/>
      <c r="P357" s="55"/>
      <c r="Q357" s="55"/>
      <c r="R357" s="55"/>
    </row>
    <row r="358" spans="2:18" x14ac:dyDescent="0.25">
      <c r="B358" s="61"/>
      <c r="D358" s="62"/>
      <c r="E358" s="55"/>
      <c r="F358" s="55"/>
      <c r="G358" s="55"/>
      <c r="H358" s="55"/>
      <c r="I358" s="55"/>
      <c r="J358" s="55"/>
      <c r="K358" s="55"/>
      <c r="L358" s="55"/>
      <c r="M358" s="67"/>
      <c r="N358" s="55"/>
      <c r="O358" s="55"/>
      <c r="P358" s="55"/>
      <c r="Q358" s="55"/>
      <c r="R358" s="55"/>
    </row>
    <row r="359" spans="2:18" x14ac:dyDescent="0.25">
      <c r="B359" s="61"/>
      <c r="D359" s="62"/>
      <c r="E359" s="55"/>
      <c r="F359" s="55"/>
      <c r="G359" s="55"/>
      <c r="H359" s="55"/>
      <c r="I359" s="55"/>
      <c r="J359" s="55"/>
      <c r="K359" s="55"/>
      <c r="L359" s="55"/>
      <c r="M359" s="67"/>
      <c r="N359" s="55"/>
      <c r="O359" s="55"/>
      <c r="P359" s="55"/>
      <c r="Q359" s="55"/>
      <c r="R359" s="55"/>
    </row>
    <row r="360" spans="2:18" x14ac:dyDescent="0.25">
      <c r="B360" s="61"/>
      <c r="D360" s="62"/>
      <c r="E360" s="55"/>
      <c r="F360" s="55"/>
      <c r="G360" s="55"/>
      <c r="H360" s="55"/>
      <c r="I360" s="55"/>
      <c r="J360" s="55"/>
      <c r="K360" s="55"/>
      <c r="L360" s="55"/>
      <c r="M360" s="67"/>
      <c r="N360" s="55"/>
      <c r="O360" s="55"/>
      <c r="P360" s="55"/>
      <c r="Q360" s="55"/>
      <c r="R360" s="55"/>
    </row>
    <row r="361" spans="2:18" x14ac:dyDescent="0.25">
      <c r="B361" s="61"/>
      <c r="D361" s="62"/>
      <c r="E361" s="55"/>
      <c r="F361" s="55"/>
      <c r="G361" s="55"/>
      <c r="H361" s="55"/>
      <c r="I361" s="55"/>
      <c r="J361" s="55"/>
      <c r="K361" s="55"/>
      <c r="L361" s="55"/>
      <c r="M361" s="67"/>
      <c r="N361" s="55"/>
      <c r="O361" s="55"/>
      <c r="P361" s="55"/>
      <c r="Q361" s="55"/>
      <c r="R361" s="55"/>
    </row>
    <row r="362" spans="2:18" x14ac:dyDescent="0.25">
      <c r="B362" s="61"/>
      <c r="D362" s="62"/>
      <c r="E362" s="55"/>
      <c r="F362" s="55"/>
      <c r="G362" s="55"/>
      <c r="H362" s="55"/>
      <c r="I362" s="55"/>
      <c r="J362" s="55"/>
      <c r="K362" s="55"/>
      <c r="L362" s="55"/>
      <c r="M362" s="67"/>
      <c r="N362" s="55"/>
      <c r="O362" s="55"/>
      <c r="P362" s="55"/>
      <c r="Q362" s="55"/>
      <c r="R362" s="55"/>
    </row>
    <row r="363" spans="2:18" x14ac:dyDescent="0.25">
      <c r="B363" s="61"/>
      <c r="D363" s="62"/>
      <c r="E363" s="55"/>
      <c r="F363" s="55"/>
      <c r="G363" s="55"/>
      <c r="H363" s="55"/>
      <c r="I363" s="55"/>
      <c r="J363" s="55"/>
      <c r="K363" s="55"/>
      <c r="L363" s="55"/>
      <c r="M363" s="67"/>
      <c r="N363" s="55"/>
      <c r="O363" s="55"/>
      <c r="P363" s="55"/>
      <c r="Q363" s="55"/>
      <c r="R363" s="55"/>
    </row>
    <row r="364" spans="2:18" x14ac:dyDescent="0.25">
      <c r="B364" s="61"/>
      <c r="D364" s="62"/>
      <c r="E364" s="55"/>
      <c r="F364" s="55"/>
      <c r="G364" s="55"/>
      <c r="H364" s="55"/>
      <c r="I364" s="55"/>
      <c r="J364" s="55"/>
      <c r="K364" s="55"/>
      <c r="L364" s="55"/>
      <c r="M364" s="67"/>
      <c r="N364" s="55"/>
      <c r="O364" s="55"/>
      <c r="P364" s="55"/>
      <c r="Q364" s="55"/>
      <c r="R364" s="55"/>
    </row>
    <row r="365" spans="2:18" x14ac:dyDescent="0.25">
      <c r="B365" s="61"/>
      <c r="D365" s="62"/>
      <c r="E365" s="55"/>
      <c r="F365" s="55"/>
      <c r="G365" s="55"/>
      <c r="H365" s="55"/>
      <c r="I365" s="55"/>
      <c r="J365" s="55"/>
      <c r="K365" s="55"/>
      <c r="L365" s="55"/>
      <c r="M365" s="67"/>
      <c r="N365" s="55"/>
      <c r="O365" s="55"/>
      <c r="P365" s="55"/>
      <c r="Q365" s="55"/>
      <c r="R365" s="55"/>
    </row>
    <row r="366" spans="2:18" x14ac:dyDescent="0.25">
      <c r="B366" s="61"/>
      <c r="D366" s="62"/>
      <c r="E366" s="55"/>
      <c r="F366" s="55"/>
      <c r="G366" s="55"/>
      <c r="H366" s="55"/>
      <c r="I366" s="55"/>
      <c r="J366" s="55"/>
      <c r="K366" s="55"/>
      <c r="L366" s="55"/>
      <c r="M366" s="67"/>
      <c r="N366" s="55"/>
      <c r="O366" s="55"/>
      <c r="P366" s="55"/>
      <c r="Q366" s="55"/>
      <c r="R366" s="55"/>
    </row>
    <row r="367" spans="2:18" x14ac:dyDescent="0.25">
      <c r="B367" s="61"/>
      <c r="D367" s="62"/>
      <c r="E367" s="55"/>
      <c r="F367" s="55"/>
      <c r="G367" s="55"/>
      <c r="H367" s="55"/>
      <c r="I367" s="55"/>
      <c r="J367" s="55"/>
      <c r="K367" s="55"/>
      <c r="L367" s="55"/>
      <c r="M367" s="67"/>
      <c r="N367" s="55"/>
      <c r="O367" s="55"/>
      <c r="P367" s="55"/>
      <c r="Q367" s="55"/>
      <c r="R367" s="55"/>
    </row>
    <row r="368" spans="2:18" x14ac:dyDescent="0.25">
      <c r="B368" s="61"/>
      <c r="D368" s="62"/>
      <c r="E368" s="55"/>
      <c r="F368" s="55"/>
      <c r="G368" s="55"/>
      <c r="H368" s="55"/>
      <c r="I368" s="55"/>
      <c r="J368" s="55"/>
      <c r="K368" s="55"/>
      <c r="L368" s="55"/>
      <c r="M368" s="67"/>
      <c r="N368" s="55"/>
      <c r="O368" s="55"/>
      <c r="P368" s="55"/>
      <c r="Q368" s="55"/>
      <c r="R368" s="55"/>
    </row>
    <row r="369" spans="2:18" x14ac:dyDescent="0.25">
      <c r="B369" s="61"/>
      <c r="D369" s="62"/>
      <c r="E369" s="55"/>
      <c r="F369" s="55"/>
      <c r="G369" s="55"/>
      <c r="H369" s="55"/>
      <c r="I369" s="55"/>
      <c r="J369" s="55"/>
      <c r="K369" s="55"/>
      <c r="L369" s="55"/>
      <c r="M369" s="67"/>
      <c r="N369" s="55"/>
      <c r="O369" s="55"/>
      <c r="P369" s="55"/>
      <c r="Q369" s="55"/>
      <c r="R369" s="55"/>
    </row>
    <row r="370" spans="2:18" x14ac:dyDescent="0.25">
      <c r="B370" s="61"/>
      <c r="D370" s="62"/>
      <c r="E370" s="55"/>
      <c r="F370" s="55"/>
      <c r="G370" s="55"/>
      <c r="H370" s="55"/>
      <c r="I370" s="55"/>
      <c r="J370" s="55"/>
      <c r="K370" s="55"/>
      <c r="L370" s="55"/>
      <c r="M370" s="67"/>
      <c r="N370" s="55"/>
      <c r="O370" s="55"/>
      <c r="P370" s="55"/>
      <c r="Q370" s="55"/>
      <c r="R370" s="55"/>
    </row>
    <row r="371" spans="2:18" x14ac:dyDescent="0.25">
      <c r="B371" s="61"/>
      <c r="D371" s="62"/>
      <c r="E371" s="55"/>
      <c r="F371" s="55"/>
      <c r="G371" s="55"/>
      <c r="H371" s="55"/>
      <c r="I371" s="55"/>
      <c r="J371" s="55"/>
      <c r="K371" s="55"/>
      <c r="L371" s="55"/>
      <c r="M371" s="67"/>
      <c r="N371" s="55"/>
      <c r="O371" s="55"/>
      <c r="P371" s="55"/>
      <c r="Q371" s="55"/>
      <c r="R371" s="55"/>
    </row>
    <row r="372" spans="2:18" x14ac:dyDescent="0.25">
      <c r="B372" s="61"/>
      <c r="D372" s="62"/>
      <c r="E372" s="55"/>
      <c r="F372" s="55"/>
      <c r="G372" s="55"/>
      <c r="H372" s="55"/>
      <c r="I372" s="55"/>
      <c r="J372" s="55"/>
      <c r="K372" s="55"/>
      <c r="L372" s="55"/>
      <c r="M372" s="67"/>
      <c r="N372" s="55"/>
      <c r="O372" s="55"/>
      <c r="P372" s="55"/>
      <c r="Q372" s="55"/>
      <c r="R372" s="55"/>
    </row>
    <row r="373" spans="2:18" x14ac:dyDescent="0.25">
      <c r="B373" s="61"/>
      <c r="D373" s="62"/>
      <c r="E373" s="55"/>
      <c r="F373" s="55"/>
      <c r="G373" s="55"/>
      <c r="H373" s="55"/>
      <c r="I373" s="55"/>
      <c r="J373" s="55"/>
      <c r="K373" s="55"/>
      <c r="L373" s="55"/>
      <c r="M373" s="67"/>
      <c r="N373" s="55"/>
      <c r="O373" s="55"/>
      <c r="P373" s="55"/>
      <c r="Q373" s="55"/>
      <c r="R373" s="55"/>
    </row>
    <row r="374" spans="2:18" x14ac:dyDescent="0.25">
      <c r="B374" s="61"/>
      <c r="D374" s="62"/>
      <c r="E374" s="55"/>
      <c r="F374" s="55"/>
      <c r="G374" s="55"/>
      <c r="H374" s="55"/>
      <c r="I374" s="55"/>
      <c r="J374" s="55"/>
      <c r="K374" s="55"/>
      <c r="L374" s="55"/>
      <c r="M374" s="67"/>
      <c r="N374" s="55"/>
      <c r="O374" s="55"/>
      <c r="P374" s="55"/>
      <c r="Q374" s="55"/>
      <c r="R374" s="55"/>
    </row>
    <row r="375" spans="2:18" x14ac:dyDescent="0.25">
      <c r="B375" s="61"/>
      <c r="D375" s="62"/>
      <c r="E375" s="55"/>
      <c r="F375" s="55"/>
      <c r="G375" s="55"/>
      <c r="H375" s="55"/>
      <c r="I375" s="55"/>
      <c r="J375" s="55"/>
      <c r="K375" s="55"/>
      <c r="L375" s="55"/>
      <c r="M375" s="67"/>
      <c r="N375" s="55"/>
      <c r="O375" s="55"/>
      <c r="P375" s="55"/>
      <c r="Q375" s="55"/>
      <c r="R375" s="55"/>
    </row>
    <row r="376" spans="2:18" x14ac:dyDescent="0.25">
      <c r="B376" s="61"/>
      <c r="D376" s="62"/>
      <c r="E376" s="55"/>
      <c r="F376" s="55"/>
      <c r="G376" s="55"/>
      <c r="H376" s="55"/>
      <c r="I376" s="55"/>
      <c r="J376" s="55"/>
      <c r="K376" s="55"/>
      <c r="L376" s="55"/>
      <c r="M376" s="67"/>
      <c r="N376" s="55"/>
      <c r="O376" s="55"/>
      <c r="P376" s="55"/>
      <c r="Q376" s="55"/>
      <c r="R376" s="55"/>
    </row>
    <row r="377" spans="2:18" x14ac:dyDescent="0.25">
      <c r="B377" s="61"/>
      <c r="D377" s="62"/>
      <c r="E377" s="55"/>
      <c r="F377" s="55"/>
      <c r="G377" s="55"/>
      <c r="H377" s="55"/>
      <c r="I377" s="55"/>
      <c r="J377" s="55"/>
      <c r="K377" s="55"/>
      <c r="L377" s="55"/>
      <c r="M377" s="67"/>
      <c r="N377" s="55"/>
      <c r="O377" s="55"/>
      <c r="P377" s="55"/>
      <c r="Q377" s="55"/>
      <c r="R377" s="55"/>
    </row>
    <row r="378" spans="2:18" x14ac:dyDescent="0.25">
      <c r="B378" s="61"/>
      <c r="D378" s="62"/>
      <c r="E378" s="55"/>
      <c r="F378" s="55"/>
      <c r="G378" s="55"/>
      <c r="H378" s="55"/>
      <c r="I378" s="55"/>
      <c r="J378" s="55"/>
      <c r="K378" s="55"/>
      <c r="L378" s="55"/>
      <c r="M378" s="67"/>
      <c r="N378" s="55"/>
      <c r="O378" s="55"/>
      <c r="P378" s="55"/>
      <c r="Q378" s="55"/>
      <c r="R378" s="55"/>
    </row>
    <row r="379" spans="2:18" x14ac:dyDescent="0.25">
      <c r="B379" s="61"/>
      <c r="D379" s="62"/>
      <c r="E379" s="55"/>
      <c r="F379" s="55"/>
      <c r="G379" s="55"/>
      <c r="H379" s="55"/>
      <c r="I379" s="55"/>
      <c r="J379" s="55"/>
      <c r="K379" s="55"/>
      <c r="L379" s="55"/>
      <c r="M379" s="67"/>
      <c r="N379" s="55"/>
      <c r="O379" s="55"/>
      <c r="P379" s="55"/>
      <c r="Q379" s="55"/>
      <c r="R379" s="55"/>
    </row>
    <row r="380" spans="2:18" x14ac:dyDescent="0.25">
      <c r="B380" s="61"/>
      <c r="D380" s="62"/>
      <c r="E380" s="55"/>
      <c r="F380" s="55"/>
      <c r="G380" s="55"/>
      <c r="H380" s="55"/>
      <c r="I380" s="55"/>
      <c r="J380" s="55"/>
      <c r="K380" s="55"/>
      <c r="L380" s="55"/>
      <c r="M380" s="67"/>
      <c r="N380" s="55"/>
      <c r="O380" s="55"/>
      <c r="P380" s="55"/>
      <c r="Q380" s="55"/>
      <c r="R380" s="55"/>
    </row>
    <row r="381" spans="2:18" x14ac:dyDescent="0.25">
      <c r="B381" s="61"/>
      <c r="D381" s="62"/>
      <c r="E381" s="55"/>
      <c r="F381" s="55"/>
      <c r="G381" s="55"/>
      <c r="H381" s="55"/>
      <c r="I381" s="55"/>
      <c r="J381" s="55"/>
      <c r="K381" s="55"/>
      <c r="L381" s="55"/>
      <c r="M381" s="67"/>
      <c r="N381" s="55"/>
      <c r="O381" s="55"/>
      <c r="P381" s="55"/>
      <c r="Q381" s="55"/>
      <c r="R381" s="55"/>
    </row>
    <row r="382" spans="2:18" x14ac:dyDescent="0.25">
      <c r="B382" s="61"/>
      <c r="D382" s="62"/>
      <c r="E382" s="55"/>
      <c r="F382" s="55"/>
      <c r="G382" s="55"/>
      <c r="H382" s="55"/>
      <c r="I382" s="55"/>
      <c r="J382" s="55"/>
      <c r="K382" s="55"/>
      <c r="L382" s="55"/>
      <c r="M382" s="67"/>
      <c r="N382" s="55"/>
      <c r="O382" s="55"/>
      <c r="P382" s="55"/>
      <c r="Q382" s="55"/>
      <c r="R382" s="55"/>
    </row>
    <row r="383" spans="2:18" x14ac:dyDescent="0.25">
      <c r="B383" s="61"/>
      <c r="D383" s="62"/>
      <c r="E383" s="55"/>
      <c r="F383" s="55"/>
      <c r="G383" s="55"/>
      <c r="H383" s="55"/>
      <c r="I383" s="55"/>
      <c r="J383" s="55"/>
      <c r="K383" s="55"/>
      <c r="L383" s="55"/>
      <c r="M383" s="67"/>
      <c r="N383" s="55"/>
      <c r="O383" s="55"/>
      <c r="P383" s="55"/>
      <c r="Q383" s="55"/>
      <c r="R383" s="55"/>
    </row>
    <row r="384" spans="2:18" x14ac:dyDescent="0.25">
      <c r="B384" s="61"/>
      <c r="D384" s="62"/>
      <c r="E384" s="55"/>
      <c r="F384" s="55"/>
      <c r="G384" s="55"/>
      <c r="H384" s="55"/>
      <c r="I384" s="55"/>
      <c r="J384" s="55"/>
      <c r="K384" s="55"/>
      <c r="L384" s="55"/>
      <c r="M384" s="67"/>
      <c r="N384" s="55"/>
      <c r="O384" s="55"/>
      <c r="P384" s="55"/>
      <c r="Q384" s="55"/>
      <c r="R384" s="55"/>
    </row>
    <row r="385" spans="2:18" x14ac:dyDescent="0.25">
      <c r="B385" s="61"/>
      <c r="D385" s="62"/>
      <c r="E385" s="55"/>
      <c r="F385" s="55"/>
      <c r="G385" s="55"/>
      <c r="H385" s="55"/>
      <c r="I385" s="55"/>
      <c r="J385" s="55"/>
      <c r="K385" s="55"/>
      <c r="L385" s="55"/>
      <c r="M385" s="67"/>
      <c r="N385" s="55"/>
      <c r="O385" s="55"/>
      <c r="P385" s="55"/>
      <c r="Q385" s="55"/>
      <c r="R385" s="55"/>
    </row>
    <row r="386" spans="2:18" x14ac:dyDescent="0.25">
      <c r="B386" s="61"/>
      <c r="D386" s="62"/>
      <c r="E386" s="55"/>
      <c r="F386" s="55"/>
      <c r="G386" s="55"/>
      <c r="H386" s="55"/>
      <c r="I386" s="55"/>
      <c r="J386" s="55"/>
      <c r="K386" s="55"/>
      <c r="L386" s="55"/>
      <c r="M386" s="67"/>
      <c r="N386" s="55"/>
      <c r="O386" s="55"/>
      <c r="P386" s="55"/>
      <c r="Q386" s="55"/>
      <c r="R386" s="55"/>
    </row>
    <row r="387" spans="2:18" x14ac:dyDescent="0.25">
      <c r="B387" s="61"/>
      <c r="D387" s="62"/>
      <c r="E387" s="55"/>
      <c r="F387" s="55"/>
      <c r="G387" s="55"/>
      <c r="H387" s="55"/>
      <c r="I387" s="55"/>
      <c r="J387" s="55"/>
      <c r="K387" s="55"/>
      <c r="L387" s="55"/>
      <c r="M387" s="67"/>
      <c r="N387" s="55"/>
      <c r="O387" s="55"/>
      <c r="P387" s="55"/>
      <c r="Q387" s="55"/>
      <c r="R387" s="55"/>
    </row>
    <row r="388" spans="2:18" x14ac:dyDescent="0.25">
      <c r="B388" s="61"/>
      <c r="D388" s="62"/>
      <c r="E388" s="55"/>
      <c r="F388" s="55"/>
      <c r="G388" s="55"/>
      <c r="H388" s="55"/>
      <c r="I388" s="55"/>
      <c r="J388" s="55"/>
      <c r="K388" s="55"/>
      <c r="L388" s="55"/>
      <c r="M388" s="67"/>
      <c r="N388" s="55"/>
      <c r="O388" s="55"/>
      <c r="P388" s="55"/>
      <c r="Q388" s="55"/>
      <c r="R388" s="55"/>
    </row>
    <row r="389" spans="2:18" x14ac:dyDescent="0.25">
      <c r="B389" s="61"/>
      <c r="D389" s="62"/>
      <c r="E389" s="55"/>
      <c r="F389" s="55"/>
      <c r="G389" s="55"/>
      <c r="H389" s="55"/>
      <c r="I389" s="55"/>
      <c r="J389" s="55"/>
      <c r="K389" s="55"/>
      <c r="L389" s="55"/>
      <c r="M389" s="67"/>
      <c r="N389" s="55"/>
      <c r="O389" s="55"/>
      <c r="P389" s="55"/>
      <c r="Q389" s="55"/>
      <c r="R389" s="55"/>
    </row>
    <row r="390" spans="2:18" x14ac:dyDescent="0.25">
      <c r="B390" s="61"/>
      <c r="D390" s="62"/>
      <c r="E390" s="55"/>
      <c r="F390" s="55"/>
      <c r="G390" s="55"/>
      <c r="H390" s="55"/>
      <c r="I390" s="55"/>
      <c r="J390" s="55"/>
      <c r="K390" s="55"/>
      <c r="L390" s="55"/>
      <c r="M390" s="67"/>
      <c r="N390" s="55"/>
      <c r="O390" s="55"/>
      <c r="P390" s="55"/>
      <c r="Q390" s="55"/>
      <c r="R390" s="55"/>
    </row>
    <row r="391" spans="2:18" x14ac:dyDescent="0.25">
      <c r="B391" s="61"/>
      <c r="D391" s="62"/>
      <c r="E391" s="55"/>
      <c r="F391" s="55"/>
      <c r="G391" s="55"/>
      <c r="H391" s="55"/>
      <c r="I391" s="55"/>
      <c r="J391" s="55"/>
      <c r="K391" s="55"/>
      <c r="L391" s="55"/>
      <c r="M391" s="67"/>
      <c r="N391" s="55"/>
      <c r="O391" s="55"/>
      <c r="P391" s="55"/>
      <c r="Q391" s="55"/>
      <c r="R391" s="55"/>
    </row>
    <row r="392" spans="2:18" x14ac:dyDescent="0.25">
      <c r="B392" s="61"/>
      <c r="D392" s="62"/>
      <c r="E392" s="55"/>
      <c r="F392" s="55"/>
      <c r="G392" s="55"/>
      <c r="H392" s="55"/>
      <c r="I392" s="55"/>
      <c r="J392" s="55"/>
      <c r="K392" s="55"/>
      <c r="L392" s="55"/>
      <c r="M392" s="67"/>
      <c r="N392" s="55"/>
      <c r="O392" s="55"/>
      <c r="P392" s="55"/>
      <c r="Q392" s="55"/>
      <c r="R392" s="55"/>
    </row>
    <row r="393" spans="2:18" x14ac:dyDescent="0.25">
      <c r="B393" s="61"/>
      <c r="D393" s="62"/>
      <c r="E393" s="55"/>
      <c r="F393" s="55"/>
      <c r="G393" s="55"/>
      <c r="H393" s="55"/>
      <c r="I393" s="55"/>
      <c r="J393" s="55"/>
      <c r="K393" s="55"/>
      <c r="L393" s="55"/>
      <c r="M393" s="67"/>
      <c r="N393" s="55"/>
      <c r="O393" s="55"/>
      <c r="P393" s="55"/>
      <c r="Q393" s="55"/>
      <c r="R393" s="55"/>
    </row>
    <row r="394" spans="2:18" x14ac:dyDescent="0.25">
      <c r="B394" s="61"/>
      <c r="D394" s="62"/>
      <c r="E394" s="55"/>
      <c r="F394" s="55"/>
      <c r="G394" s="55"/>
      <c r="H394" s="55"/>
      <c r="I394" s="55"/>
      <c r="J394" s="55"/>
      <c r="K394" s="55"/>
      <c r="L394" s="55"/>
      <c r="M394" s="67"/>
      <c r="N394" s="55"/>
      <c r="O394" s="55"/>
      <c r="P394" s="55"/>
      <c r="Q394" s="55"/>
      <c r="R394" s="55"/>
    </row>
    <row r="395" spans="2:18" x14ac:dyDescent="0.25">
      <c r="B395" s="61"/>
      <c r="D395" s="62"/>
      <c r="E395" s="55"/>
      <c r="F395" s="55"/>
      <c r="G395" s="55"/>
      <c r="H395" s="55"/>
      <c r="I395" s="55"/>
      <c r="J395" s="55"/>
      <c r="K395" s="55"/>
      <c r="L395" s="55"/>
      <c r="M395" s="67"/>
      <c r="N395" s="55"/>
      <c r="O395" s="55"/>
      <c r="P395" s="55"/>
      <c r="Q395" s="55"/>
      <c r="R395" s="55"/>
    </row>
    <row r="396" spans="2:18" x14ac:dyDescent="0.25">
      <c r="B396" s="61"/>
      <c r="D396" s="62"/>
      <c r="E396" s="55"/>
      <c r="F396" s="55"/>
      <c r="G396" s="55"/>
      <c r="H396" s="55"/>
      <c r="I396" s="55"/>
      <c r="J396" s="55"/>
      <c r="K396" s="55"/>
      <c r="L396" s="55"/>
      <c r="M396" s="67"/>
      <c r="N396" s="55"/>
      <c r="O396" s="55"/>
      <c r="P396" s="55"/>
      <c r="Q396" s="55"/>
      <c r="R396" s="55"/>
    </row>
    <row r="397" spans="2:18" x14ac:dyDescent="0.25">
      <c r="B397" s="61"/>
      <c r="D397" s="62"/>
      <c r="E397" s="55"/>
      <c r="F397" s="55"/>
      <c r="G397" s="55"/>
      <c r="H397" s="55"/>
      <c r="I397" s="55"/>
      <c r="J397" s="55"/>
      <c r="K397" s="55"/>
      <c r="L397" s="55"/>
      <c r="M397" s="67"/>
      <c r="N397" s="55"/>
      <c r="O397" s="55"/>
      <c r="P397" s="55"/>
      <c r="Q397" s="55"/>
      <c r="R397" s="55"/>
    </row>
    <row r="398" spans="2:18" x14ac:dyDescent="0.25">
      <c r="B398" s="61"/>
      <c r="D398" s="62"/>
      <c r="E398" s="55"/>
      <c r="F398" s="55"/>
      <c r="G398" s="55"/>
      <c r="H398" s="55"/>
      <c r="I398" s="55"/>
      <c r="J398" s="55"/>
      <c r="K398" s="55"/>
      <c r="L398" s="55"/>
      <c r="M398" s="67"/>
      <c r="N398" s="55"/>
      <c r="O398" s="55"/>
      <c r="P398" s="55"/>
      <c r="Q398" s="55"/>
      <c r="R398" s="55"/>
    </row>
    <row r="399" spans="2:18" x14ac:dyDescent="0.25">
      <c r="B399" s="61"/>
      <c r="D399" s="62"/>
      <c r="E399" s="55"/>
      <c r="F399" s="55"/>
      <c r="G399" s="55"/>
      <c r="H399" s="55"/>
      <c r="I399" s="55"/>
      <c r="J399" s="55"/>
      <c r="K399" s="55"/>
      <c r="L399" s="55"/>
      <c r="M399" s="67"/>
      <c r="N399" s="55"/>
      <c r="O399" s="55"/>
      <c r="P399" s="55"/>
      <c r="Q399" s="55"/>
      <c r="R399" s="55"/>
    </row>
    <row r="400" spans="2:18" x14ac:dyDescent="0.25">
      <c r="B400" s="61"/>
      <c r="D400" s="62"/>
      <c r="E400" s="55"/>
      <c r="F400" s="55"/>
      <c r="G400" s="55"/>
      <c r="H400" s="55"/>
      <c r="I400" s="55"/>
      <c r="J400" s="55"/>
      <c r="K400" s="55"/>
      <c r="L400" s="55"/>
      <c r="M400" s="67"/>
      <c r="N400" s="55"/>
      <c r="O400" s="55"/>
      <c r="P400" s="55"/>
      <c r="Q400" s="55"/>
      <c r="R400" s="55"/>
    </row>
    <row r="401" spans="2:18" x14ac:dyDescent="0.25">
      <c r="B401" s="61"/>
      <c r="D401" s="62"/>
      <c r="E401" s="55"/>
      <c r="F401" s="55"/>
      <c r="G401" s="55"/>
      <c r="H401" s="55"/>
      <c r="I401" s="55"/>
      <c r="J401" s="55"/>
      <c r="K401" s="55"/>
      <c r="L401" s="55"/>
      <c r="M401" s="67"/>
      <c r="N401" s="55"/>
      <c r="O401" s="55"/>
      <c r="P401" s="55"/>
      <c r="Q401" s="55"/>
      <c r="R401" s="55"/>
    </row>
    <row r="402" spans="2:18" x14ac:dyDescent="0.25">
      <c r="B402" s="61"/>
      <c r="D402" s="62"/>
      <c r="E402" s="55"/>
      <c r="F402" s="55"/>
      <c r="G402" s="55"/>
      <c r="H402" s="55"/>
      <c r="I402" s="55"/>
      <c r="J402" s="55"/>
      <c r="K402" s="55"/>
      <c r="L402" s="55"/>
      <c r="M402" s="67"/>
      <c r="N402" s="55"/>
      <c r="O402" s="55"/>
      <c r="P402" s="55"/>
      <c r="Q402" s="55"/>
      <c r="R402" s="55"/>
    </row>
    <row r="403" spans="2:18" x14ac:dyDescent="0.25">
      <c r="B403" s="61"/>
      <c r="D403" s="62"/>
      <c r="E403" s="55"/>
      <c r="F403" s="55"/>
      <c r="G403" s="55"/>
      <c r="H403" s="55"/>
      <c r="I403" s="55"/>
      <c r="J403" s="55"/>
      <c r="K403" s="55"/>
      <c r="L403" s="55"/>
      <c r="M403" s="67"/>
      <c r="N403" s="55"/>
      <c r="O403" s="55"/>
      <c r="P403" s="55"/>
      <c r="Q403" s="55"/>
      <c r="R403" s="55"/>
    </row>
    <row r="404" spans="2:18" x14ac:dyDescent="0.25">
      <c r="B404" s="61"/>
      <c r="D404" s="62"/>
      <c r="E404" s="55"/>
      <c r="F404" s="55"/>
      <c r="G404" s="55"/>
      <c r="H404" s="55"/>
      <c r="I404" s="55"/>
      <c r="J404" s="55"/>
      <c r="K404" s="55"/>
      <c r="L404" s="55"/>
      <c r="M404" s="67"/>
      <c r="N404" s="55"/>
      <c r="O404" s="55"/>
      <c r="P404" s="55"/>
      <c r="Q404" s="55"/>
      <c r="R404" s="55"/>
    </row>
    <row r="405" spans="2:18" x14ac:dyDescent="0.25">
      <c r="B405" s="61"/>
      <c r="D405" s="62"/>
      <c r="E405" s="55"/>
      <c r="F405" s="55"/>
      <c r="G405" s="55"/>
      <c r="H405" s="55"/>
      <c r="I405" s="55"/>
      <c r="J405" s="55"/>
      <c r="K405" s="55"/>
      <c r="L405" s="55"/>
      <c r="M405" s="67"/>
      <c r="N405" s="55"/>
      <c r="O405" s="55"/>
      <c r="P405" s="55"/>
      <c r="Q405" s="55"/>
      <c r="R405" s="55"/>
    </row>
    <row r="406" spans="2:18" x14ac:dyDescent="0.25">
      <c r="B406" s="61"/>
      <c r="D406" s="62"/>
      <c r="E406" s="55"/>
      <c r="F406" s="55"/>
      <c r="G406" s="55"/>
      <c r="H406" s="55"/>
      <c r="I406" s="55"/>
      <c r="J406" s="55"/>
      <c r="K406" s="55"/>
      <c r="L406" s="55"/>
      <c r="M406" s="67"/>
      <c r="N406" s="55"/>
      <c r="O406" s="55"/>
      <c r="P406" s="55"/>
      <c r="Q406" s="55"/>
      <c r="R406" s="55"/>
    </row>
    <row r="407" spans="2:18" x14ac:dyDescent="0.25">
      <c r="B407" s="61"/>
      <c r="D407" s="62"/>
      <c r="E407" s="55"/>
      <c r="F407" s="55"/>
      <c r="G407" s="55"/>
      <c r="H407" s="55"/>
      <c r="I407" s="55"/>
      <c r="J407" s="55"/>
      <c r="K407" s="55"/>
      <c r="L407" s="55"/>
      <c r="M407" s="67"/>
      <c r="N407" s="55"/>
      <c r="O407" s="55"/>
      <c r="P407" s="55"/>
      <c r="Q407" s="55"/>
      <c r="R407" s="55"/>
    </row>
    <row r="408" spans="2:18" x14ac:dyDescent="0.25">
      <c r="B408" s="61"/>
      <c r="D408" s="62"/>
      <c r="E408" s="55"/>
      <c r="F408" s="55"/>
      <c r="G408" s="55"/>
      <c r="H408" s="55"/>
      <c r="I408" s="55"/>
      <c r="J408" s="55"/>
      <c r="K408" s="55"/>
      <c r="L408" s="55"/>
      <c r="M408" s="67"/>
      <c r="N408" s="55"/>
      <c r="O408" s="55"/>
      <c r="P408" s="55"/>
      <c r="Q408" s="55"/>
      <c r="R408" s="55"/>
    </row>
    <row r="409" spans="2:18" x14ac:dyDescent="0.25">
      <c r="B409" s="61"/>
      <c r="D409" s="62"/>
      <c r="E409" s="55"/>
      <c r="F409" s="55"/>
      <c r="G409" s="55"/>
      <c r="H409" s="55"/>
      <c r="I409" s="55"/>
      <c r="J409" s="55"/>
      <c r="K409" s="55"/>
      <c r="L409" s="55"/>
      <c r="M409" s="67"/>
      <c r="N409" s="55"/>
      <c r="O409" s="55"/>
      <c r="P409" s="55"/>
      <c r="Q409" s="55"/>
      <c r="R409" s="55"/>
    </row>
    <row r="410" spans="2:18" x14ac:dyDescent="0.25">
      <c r="B410" s="61"/>
      <c r="D410" s="62"/>
      <c r="E410" s="55"/>
      <c r="F410" s="55"/>
      <c r="G410" s="55"/>
      <c r="H410" s="55"/>
      <c r="I410" s="55"/>
      <c r="J410" s="55"/>
      <c r="K410" s="55"/>
      <c r="L410" s="55"/>
      <c r="M410" s="67"/>
      <c r="N410" s="55"/>
      <c r="O410" s="55"/>
      <c r="P410" s="55"/>
      <c r="Q410" s="55"/>
      <c r="R410" s="55"/>
    </row>
    <row r="411" spans="2:18" x14ac:dyDescent="0.25">
      <c r="B411" s="61"/>
      <c r="D411" s="62"/>
      <c r="E411" s="55"/>
      <c r="F411" s="55"/>
      <c r="G411" s="55"/>
      <c r="H411" s="55"/>
      <c r="I411" s="55"/>
      <c r="J411" s="55"/>
      <c r="K411" s="55"/>
      <c r="L411" s="55"/>
      <c r="M411" s="67"/>
      <c r="N411" s="55"/>
      <c r="O411" s="55"/>
      <c r="P411" s="55"/>
      <c r="Q411" s="55"/>
      <c r="R411" s="55"/>
    </row>
    <row r="412" spans="2:18" x14ac:dyDescent="0.25">
      <c r="B412" s="61"/>
      <c r="D412" s="62"/>
      <c r="E412" s="55"/>
      <c r="F412" s="55"/>
      <c r="G412" s="55"/>
      <c r="H412" s="55"/>
      <c r="I412" s="55"/>
      <c r="J412" s="55"/>
      <c r="K412" s="55"/>
      <c r="L412" s="55"/>
      <c r="M412" s="67"/>
      <c r="N412" s="55"/>
      <c r="O412" s="55"/>
      <c r="P412" s="55"/>
      <c r="Q412" s="55"/>
      <c r="R412" s="55"/>
    </row>
    <row r="413" spans="2:18" x14ac:dyDescent="0.25">
      <c r="B413" s="61"/>
      <c r="D413" s="62"/>
      <c r="E413" s="55"/>
      <c r="F413" s="55"/>
      <c r="G413" s="55"/>
      <c r="H413" s="55"/>
      <c r="I413" s="55"/>
      <c r="J413" s="55"/>
      <c r="K413" s="55"/>
      <c r="L413" s="55"/>
      <c r="M413" s="67"/>
      <c r="N413" s="55"/>
      <c r="O413" s="55"/>
      <c r="P413" s="55"/>
      <c r="Q413" s="55"/>
      <c r="R413" s="55"/>
    </row>
    <row r="414" spans="2:18" x14ac:dyDescent="0.25">
      <c r="B414" s="61"/>
      <c r="D414" s="62"/>
      <c r="E414" s="55"/>
      <c r="F414" s="55"/>
      <c r="G414" s="55"/>
      <c r="H414" s="55"/>
      <c r="I414" s="55"/>
      <c r="J414" s="55"/>
      <c r="K414" s="55"/>
      <c r="L414" s="55"/>
      <c r="M414" s="67"/>
      <c r="N414" s="55"/>
      <c r="O414" s="55"/>
      <c r="P414" s="55"/>
      <c r="Q414" s="55"/>
      <c r="R414" s="55"/>
    </row>
    <row r="415" spans="2:18" x14ac:dyDescent="0.25">
      <c r="B415" s="61"/>
      <c r="D415" s="62"/>
      <c r="E415" s="55"/>
      <c r="F415" s="55"/>
      <c r="G415" s="55"/>
      <c r="H415" s="55"/>
      <c r="I415" s="55"/>
      <c r="J415" s="55"/>
      <c r="K415" s="55"/>
      <c r="L415" s="55"/>
      <c r="M415" s="67"/>
      <c r="N415" s="55"/>
      <c r="O415" s="55"/>
      <c r="P415" s="55"/>
      <c r="Q415" s="55"/>
      <c r="R415" s="55"/>
    </row>
    <row r="416" spans="2:18" x14ac:dyDescent="0.25">
      <c r="B416" s="61"/>
      <c r="D416" s="62"/>
      <c r="E416" s="55"/>
      <c r="F416" s="55"/>
      <c r="G416" s="55"/>
      <c r="H416" s="55"/>
      <c r="I416" s="55"/>
      <c r="J416" s="55"/>
      <c r="K416" s="55"/>
      <c r="L416" s="55"/>
      <c r="M416" s="67"/>
      <c r="N416" s="55"/>
      <c r="O416" s="55"/>
      <c r="P416" s="55"/>
      <c r="Q416" s="55"/>
      <c r="R416" s="55"/>
    </row>
    <row r="417" spans="2:18" x14ac:dyDescent="0.25">
      <c r="B417" s="61"/>
      <c r="D417" s="62"/>
      <c r="E417" s="55"/>
      <c r="F417" s="55"/>
      <c r="G417" s="55"/>
      <c r="H417" s="55"/>
      <c r="I417" s="55"/>
      <c r="J417" s="55"/>
      <c r="K417" s="55"/>
      <c r="L417" s="55"/>
      <c r="M417" s="67"/>
      <c r="N417" s="55"/>
      <c r="O417" s="55"/>
      <c r="P417" s="55"/>
      <c r="Q417" s="55"/>
      <c r="R417" s="55"/>
    </row>
    <row r="418" spans="2:18" x14ac:dyDescent="0.25">
      <c r="B418" s="61"/>
      <c r="D418" s="62"/>
      <c r="E418" s="55"/>
      <c r="F418" s="55"/>
      <c r="G418" s="55"/>
      <c r="H418" s="55"/>
      <c r="I418" s="55"/>
      <c r="J418" s="55"/>
      <c r="K418" s="55"/>
      <c r="L418" s="55"/>
      <c r="M418" s="67"/>
      <c r="N418" s="55"/>
      <c r="O418" s="55"/>
      <c r="P418" s="55"/>
      <c r="Q418" s="55"/>
      <c r="R418" s="55"/>
    </row>
    <row r="419" spans="2:18" x14ac:dyDescent="0.25">
      <c r="B419" s="61"/>
      <c r="D419" s="62"/>
      <c r="E419" s="55"/>
      <c r="F419" s="55"/>
      <c r="G419" s="55"/>
      <c r="H419" s="55"/>
      <c r="I419" s="55"/>
      <c r="J419" s="55"/>
      <c r="K419" s="55"/>
      <c r="L419" s="55"/>
      <c r="M419" s="67"/>
      <c r="N419" s="55"/>
      <c r="O419" s="55"/>
      <c r="P419" s="55"/>
      <c r="Q419" s="55"/>
      <c r="R419" s="55"/>
    </row>
    <row r="420" spans="2:18" x14ac:dyDescent="0.25">
      <c r="B420" s="61"/>
      <c r="D420" s="62"/>
      <c r="E420" s="55"/>
      <c r="F420" s="55"/>
      <c r="G420" s="55"/>
      <c r="H420" s="55"/>
      <c r="I420" s="55"/>
      <c r="J420" s="55"/>
      <c r="K420" s="55"/>
      <c r="L420" s="55"/>
      <c r="M420" s="67"/>
      <c r="N420" s="55"/>
      <c r="O420" s="55"/>
      <c r="P420" s="55"/>
      <c r="Q420" s="55"/>
      <c r="R420" s="55"/>
    </row>
    <row r="421" spans="2:18" x14ac:dyDescent="0.25">
      <c r="B421" s="61"/>
      <c r="D421" s="62"/>
      <c r="E421" s="55"/>
      <c r="F421" s="55"/>
      <c r="G421" s="55"/>
      <c r="H421" s="55"/>
      <c r="I421" s="55"/>
      <c r="J421" s="55"/>
      <c r="K421" s="55"/>
      <c r="L421" s="55"/>
      <c r="M421" s="67"/>
      <c r="N421" s="55"/>
      <c r="O421" s="55"/>
      <c r="P421" s="55"/>
      <c r="Q421" s="55"/>
      <c r="R421" s="55"/>
    </row>
    <row r="422" spans="2:18" x14ac:dyDescent="0.25">
      <c r="B422" s="61"/>
      <c r="D422" s="62"/>
      <c r="E422" s="55"/>
      <c r="F422" s="55"/>
      <c r="G422" s="55"/>
      <c r="H422" s="55"/>
      <c r="I422" s="55"/>
      <c r="J422" s="55"/>
      <c r="K422" s="55"/>
      <c r="L422" s="55"/>
      <c r="M422" s="67"/>
      <c r="N422" s="55"/>
      <c r="O422" s="55"/>
      <c r="P422" s="55"/>
      <c r="Q422" s="55"/>
      <c r="R422" s="55"/>
    </row>
    <row r="423" spans="2:18" x14ac:dyDescent="0.25">
      <c r="B423" s="61"/>
      <c r="D423" s="62"/>
      <c r="E423" s="55"/>
      <c r="F423" s="55"/>
      <c r="G423" s="55"/>
      <c r="H423" s="55"/>
      <c r="I423" s="55"/>
      <c r="J423" s="55"/>
      <c r="K423" s="55"/>
      <c r="L423" s="55"/>
      <c r="M423" s="67"/>
      <c r="N423" s="55"/>
      <c r="O423" s="55"/>
      <c r="P423" s="55"/>
      <c r="Q423" s="55"/>
      <c r="R423" s="55"/>
    </row>
    <row r="424" spans="2:18" x14ac:dyDescent="0.25">
      <c r="B424" s="61"/>
      <c r="D424" s="62"/>
      <c r="E424" s="55"/>
      <c r="F424" s="55"/>
      <c r="G424" s="55"/>
      <c r="H424" s="55"/>
      <c r="I424" s="55"/>
      <c r="J424" s="55"/>
      <c r="K424" s="55"/>
      <c r="L424" s="55"/>
      <c r="M424" s="67"/>
      <c r="N424" s="55"/>
      <c r="O424" s="55"/>
      <c r="P424" s="55"/>
      <c r="Q424" s="55"/>
      <c r="R424" s="55"/>
    </row>
    <row r="425" spans="2:18" x14ac:dyDescent="0.25">
      <c r="B425" s="61"/>
      <c r="D425" s="62"/>
      <c r="E425" s="55"/>
      <c r="F425" s="55"/>
      <c r="G425" s="55"/>
      <c r="H425" s="55"/>
      <c r="I425" s="55"/>
      <c r="J425" s="55"/>
      <c r="K425" s="55"/>
      <c r="L425" s="55"/>
      <c r="M425" s="67"/>
      <c r="N425" s="55"/>
      <c r="O425" s="55"/>
      <c r="P425" s="55"/>
      <c r="Q425" s="55"/>
      <c r="R425" s="55"/>
    </row>
    <row r="426" spans="2:18" x14ac:dyDescent="0.25">
      <c r="B426" s="61"/>
      <c r="D426" s="62"/>
      <c r="E426" s="55"/>
      <c r="F426" s="55"/>
      <c r="G426" s="55"/>
      <c r="H426" s="55"/>
      <c r="I426" s="55"/>
      <c r="J426" s="55"/>
      <c r="K426" s="55"/>
      <c r="L426" s="55"/>
      <c r="M426" s="67"/>
      <c r="N426" s="55"/>
      <c r="O426" s="55"/>
      <c r="P426" s="55"/>
      <c r="Q426" s="55"/>
      <c r="R426" s="55"/>
    </row>
    <row r="427" spans="2:18" x14ac:dyDescent="0.25">
      <c r="B427" s="61"/>
      <c r="D427" s="62"/>
      <c r="E427" s="55"/>
      <c r="F427" s="55"/>
      <c r="G427" s="55"/>
      <c r="H427" s="55"/>
      <c r="I427" s="55"/>
      <c r="J427" s="55"/>
      <c r="K427" s="55"/>
      <c r="L427" s="55"/>
      <c r="M427" s="67"/>
      <c r="N427" s="55"/>
      <c r="O427" s="55"/>
      <c r="P427" s="55"/>
      <c r="Q427" s="55"/>
      <c r="R427" s="55"/>
    </row>
    <row r="428" spans="2:18" x14ac:dyDescent="0.25">
      <c r="B428" s="61"/>
      <c r="D428" s="62"/>
      <c r="E428" s="55"/>
      <c r="F428" s="55"/>
      <c r="G428" s="55"/>
      <c r="H428" s="55"/>
      <c r="I428" s="55"/>
      <c r="J428" s="55"/>
      <c r="K428" s="55"/>
      <c r="L428" s="55"/>
      <c r="M428" s="67"/>
      <c r="N428" s="55"/>
      <c r="O428" s="55"/>
      <c r="P428" s="55"/>
      <c r="Q428" s="55"/>
      <c r="R428" s="55"/>
    </row>
    <row r="429" spans="2:18" x14ac:dyDescent="0.25">
      <c r="B429" s="61"/>
      <c r="D429" s="62"/>
      <c r="E429" s="55"/>
      <c r="F429" s="55"/>
      <c r="G429" s="55"/>
      <c r="H429" s="55"/>
      <c r="I429" s="55"/>
      <c r="J429" s="55"/>
      <c r="K429" s="55"/>
      <c r="L429" s="55"/>
      <c r="M429" s="67"/>
      <c r="N429" s="55"/>
      <c r="O429" s="55"/>
      <c r="P429" s="55"/>
      <c r="Q429" s="55"/>
      <c r="R429" s="55"/>
    </row>
    <row r="430" spans="2:18" x14ac:dyDescent="0.25">
      <c r="B430" s="61"/>
      <c r="D430" s="62"/>
      <c r="E430" s="55"/>
      <c r="F430" s="55"/>
      <c r="G430" s="55"/>
      <c r="H430" s="55"/>
      <c r="I430" s="55"/>
      <c r="J430" s="55"/>
      <c r="K430" s="55"/>
      <c r="L430" s="55"/>
      <c r="M430" s="67"/>
      <c r="N430" s="55"/>
      <c r="O430" s="55"/>
      <c r="P430" s="55"/>
      <c r="Q430" s="55"/>
      <c r="R430" s="55"/>
    </row>
    <row r="431" spans="2:18" x14ac:dyDescent="0.25">
      <c r="B431" s="61"/>
      <c r="D431" s="62"/>
      <c r="E431" s="55"/>
      <c r="F431" s="55"/>
      <c r="G431" s="55"/>
      <c r="H431" s="55"/>
      <c r="I431" s="55"/>
      <c r="J431" s="55"/>
      <c r="K431" s="55"/>
      <c r="L431" s="55"/>
      <c r="M431" s="67"/>
      <c r="N431" s="55"/>
      <c r="O431" s="55"/>
      <c r="P431" s="55"/>
      <c r="Q431" s="55"/>
      <c r="R431" s="55"/>
    </row>
    <row r="432" spans="2:18" x14ac:dyDescent="0.25">
      <c r="B432" s="61"/>
      <c r="D432" s="62"/>
      <c r="E432" s="55"/>
      <c r="F432" s="55"/>
      <c r="G432" s="55"/>
      <c r="H432" s="55"/>
      <c r="I432" s="55"/>
      <c r="J432" s="55"/>
      <c r="K432" s="55"/>
      <c r="L432" s="55"/>
      <c r="M432" s="67"/>
      <c r="N432" s="55"/>
      <c r="O432" s="55"/>
      <c r="P432" s="55"/>
      <c r="Q432" s="55"/>
      <c r="R432" s="55"/>
    </row>
    <row r="433" spans="2:18" x14ac:dyDescent="0.25">
      <c r="B433" s="61"/>
      <c r="D433" s="62"/>
      <c r="E433" s="55"/>
      <c r="F433" s="55"/>
      <c r="G433" s="55"/>
      <c r="H433" s="55"/>
      <c r="I433" s="55"/>
      <c r="J433" s="55"/>
      <c r="K433" s="55"/>
      <c r="L433" s="55"/>
      <c r="M433" s="67"/>
      <c r="N433" s="55"/>
      <c r="O433" s="55"/>
      <c r="P433" s="55"/>
      <c r="Q433" s="55"/>
      <c r="R433" s="55"/>
    </row>
    <row r="434" spans="2:18" x14ac:dyDescent="0.25">
      <c r="B434" s="61"/>
      <c r="D434" s="62"/>
      <c r="E434" s="55"/>
      <c r="F434" s="55"/>
      <c r="G434" s="55"/>
      <c r="H434" s="55"/>
      <c r="I434" s="55"/>
      <c r="J434" s="55"/>
      <c r="K434" s="55"/>
      <c r="L434" s="55"/>
      <c r="M434" s="67"/>
      <c r="N434" s="55"/>
      <c r="O434" s="55"/>
      <c r="P434" s="55"/>
      <c r="Q434" s="55"/>
      <c r="R434" s="55"/>
    </row>
    <row r="435" spans="2:18" x14ac:dyDescent="0.25">
      <c r="B435" s="61"/>
      <c r="D435" s="62"/>
      <c r="E435" s="55"/>
      <c r="F435" s="55"/>
      <c r="G435" s="55"/>
      <c r="H435" s="55"/>
      <c r="I435" s="55"/>
      <c r="J435" s="55"/>
      <c r="K435" s="55"/>
      <c r="L435" s="55"/>
      <c r="M435" s="67"/>
      <c r="N435" s="55"/>
      <c r="O435" s="55"/>
      <c r="P435" s="55"/>
      <c r="Q435" s="55"/>
      <c r="R435" s="55"/>
    </row>
    <row r="436" spans="2:18" x14ac:dyDescent="0.25">
      <c r="B436" s="61"/>
      <c r="D436" s="62"/>
      <c r="E436" s="55"/>
      <c r="F436" s="55"/>
      <c r="G436" s="55"/>
      <c r="H436" s="55"/>
      <c r="I436" s="55"/>
      <c r="J436" s="55"/>
      <c r="K436" s="55"/>
      <c r="L436" s="55"/>
      <c r="M436" s="67"/>
      <c r="N436" s="55"/>
      <c r="O436" s="55"/>
      <c r="P436" s="55"/>
      <c r="Q436" s="55"/>
      <c r="R436" s="55"/>
    </row>
    <row r="437" spans="2:18" x14ac:dyDescent="0.25">
      <c r="B437" s="61"/>
      <c r="D437" s="62"/>
      <c r="E437" s="55"/>
      <c r="F437" s="55"/>
      <c r="G437" s="55"/>
      <c r="H437" s="55"/>
      <c r="I437" s="55"/>
      <c r="J437" s="55"/>
      <c r="K437" s="55"/>
      <c r="L437" s="55"/>
      <c r="M437" s="67"/>
      <c r="N437" s="55"/>
      <c r="O437" s="55"/>
      <c r="P437" s="55"/>
      <c r="Q437" s="55"/>
      <c r="R437" s="55"/>
    </row>
    <row r="438" spans="2:18" x14ac:dyDescent="0.25">
      <c r="B438" s="61"/>
      <c r="D438" s="62"/>
      <c r="E438" s="55"/>
      <c r="F438" s="55"/>
      <c r="G438" s="55"/>
      <c r="H438" s="55"/>
      <c r="I438" s="55"/>
      <c r="J438" s="55"/>
      <c r="K438" s="55"/>
      <c r="L438" s="55"/>
      <c r="M438" s="67"/>
      <c r="N438" s="55"/>
      <c r="O438" s="55"/>
      <c r="P438" s="55"/>
      <c r="Q438" s="55"/>
      <c r="R438" s="55"/>
    </row>
    <row r="439" spans="2:18" x14ac:dyDescent="0.25">
      <c r="B439" s="61"/>
      <c r="D439" s="62"/>
      <c r="E439" s="55"/>
      <c r="F439" s="55"/>
      <c r="G439" s="55"/>
      <c r="H439" s="55"/>
      <c r="I439" s="55"/>
      <c r="J439" s="55"/>
      <c r="K439" s="55"/>
      <c r="L439" s="55"/>
      <c r="M439" s="67"/>
      <c r="N439" s="55"/>
      <c r="O439" s="55"/>
      <c r="P439" s="55"/>
      <c r="Q439" s="55"/>
      <c r="R439" s="55"/>
    </row>
    <row r="440" spans="2:18" x14ac:dyDescent="0.25">
      <c r="B440" s="61"/>
      <c r="D440" s="62"/>
      <c r="E440" s="55"/>
      <c r="F440" s="55"/>
      <c r="G440" s="55"/>
      <c r="H440" s="55"/>
      <c r="I440" s="55"/>
      <c r="J440" s="55"/>
      <c r="K440" s="55"/>
      <c r="L440" s="55"/>
      <c r="M440" s="67"/>
      <c r="N440" s="55"/>
      <c r="O440" s="55"/>
      <c r="P440" s="55"/>
      <c r="Q440" s="55"/>
      <c r="R440" s="55"/>
    </row>
    <row r="441" spans="2:18" x14ac:dyDescent="0.25">
      <c r="B441" s="61"/>
      <c r="D441" s="62"/>
      <c r="E441" s="55"/>
      <c r="F441" s="55"/>
      <c r="G441" s="55"/>
      <c r="H441" s="55"/>
      <c r="I441" s="55"/>
      <c r="J441" s="55"/>
      <c r="K441" s="55"/>
      <c r="L441" s="55"/>
      <c r="M441" s="67"/>
      <c r="N441" s="55"/>
      <c r="O441" s="55"/>
      <c r="P441" s="55"/>
      <c r="Q441" s="55"/>
      <c r="R441" s="55"/>
    </row>
    <row r="442" spans="2:18" x14ac:dyDescent="0.25">
      <c r="B442" s="61"/>
      <c r="D442" s="62"/>
      <c r="E442" s="55"/>
      <c r="F442" s="55"/>
      <c r="G442" s="55"/>
      <c r="H442" s="55"/>
      <c r="I442" s="55"/>
      <c r="J442" s="55"/>
      <c r="K442" s="55"/>
      <c r="L442" s="55"/>
      <c r="M442" s="67"/>
      <c r="N442" s="55"/>
      <c r="O442" s="55"/>
      <c r="P442" s="55"/>
      <c r="Q442" s="55"/>
      <c r="R442" s="55"/>
    </row>
    <row r="443" spans="2:18" x14ac:dyDescent="0.25">
      <c r="B443" s="61"/>
      <c r="D443" s="62"/>
      <c r="E443" s="55"/>
      <c r="F443" s="55"/>
      <c r="G443" s="55"/>
      <c r="H443" s="55"/>
      <c r="I443" s="55"/>
      <c r="J443" s="55"/>
      <c r="K443" s="55"/>
      <c r="L443" s="55"/>
      <c r="M443" s="67"/>
      <c r="N443" s="55"/>
      <c r="O443" s="55"/>
      <c r="P443" s="55"/>
      <c r="Q443" s="55"/>
      <c r="R443" s="55"/>
    </row>
    <row r="444" spans="2:18" x14ac:dyDescent="0.25">
      <c r="B444" s="61"/>
      <c r="D444" s="62"/>
      <c r="E444" s="55"/>
      <c r="F444" s="55"/>
      <c r="G444" s="55"/>
      <c r="H444" s="55"/>
      <c r="I444" s="55"/>
      <c r="J444" s="55"/>
      <c r="K444" s="55"/>
      <c r="L444" s="55"/>
      <c r="M444" s="67"/>
      <c r="N444" s="55"/>
      <c r="O444" s="55"/>
      <c r="P444" s="55"/>
      <c r="Q444" s="55"/>
      <c r="R444" s="55"/>
    </row>
    <row r="445" spans="2:18" x14ac:dyDescent="0.25">
      <c r="B445" s="61"/>
      <c r="D445" s="62"/>
      <c r="E445" s="55"/>
      <c r="F445" s="55"/>
      <c r="G445" s="55"/>
      <c r="H445" s="55"/>
      <c r="I445" s="55"/>
      <c r="J445" s="55"/>
      <c r="K445" s="55"/>
      <c r="L445" s="55"/>
      <c r="M445" s="67"/>
      <c r="N445" s="55"/>
      <c r="O445" s="55"/>
      <c r="P445" s="55"/>
      <c r="Q445" s="55"/>
      <c r="R445" s="55"/>
    </row>
    <row r="446" spans="2:18" x14ac:dyDescent="0.25">
      <c r="B446" s="61"/>
      <c r="D446" s="62"/>
      <c r="E446" s="55"/>
      <c r="F446" s="55"/>
      <c r="G446" s="55"/>
      <c r="H446" s="55"/>
      <c r="I446" s="55"/>
      <c r="J446" s="55"/>
      <c r="K446" s="55"/>
      <c r="L446" s="55"/>
      <c r="M446" s="67"/>
      <c r="N446" s="55"/>
      <c r="O446" s="55"/>
      <c r="P446" s="55"/>
      <c r="Q446" s="55"/>
      <c r="R446" s="55"/>
    </row>
    <row r="447" spans="2:18" x14ac:dyDescent="0.25">
      <c r="B447" s="61"/>
      <c r="D447" s="62"/>
      <c r="E447" s="55"/>
      <c r="F447" s="55"/>
      <c r="G447" s="55"/>
      <c r="H447" s="55"/>
      <c r="I447" s="55"/>
      <c r="J447" s="55"/>
      <c r="K447" s="55"/>
      <c r="L447" s="55"/>
      <c r="M447" s="67"/>
      <c r="N447" s="55"/>
      <c r="O447" s="55"/>
      <c r="P447" s="55"/>
      <c r="Q447" s="55"/>
      <c r="R447" s="55"/>
    </row>
    <row r="448" spans="2:18" x14ac:dyDescent="0.25">
      <c r="B448" s="61"/>
      <c r="D448" s="62"/>
      <c r="E448" s="55"/>
      <c r="F448" s="55"/>
      <c r="G448" s="55"/>
      <c r="H448" s="55"/>
      <c r="I448" s="55"/>
      <c r="J448" s="55"/>
      <c r="K448" s="55"/>
      <c r="L448" s="55"/>
      <c r="M448" s="67"/>
      <c r="N448" s="55"/>
      <c r="O448" s="55"/>
      <c r="P448" s="55"/>
      <c r="Q448" s="55"/>
      <c r="R448" s="55"/>
    </row>
    <row r="449" spans="2:18" x14ac:dyDescent="0.25">
      <c r="B449" s="61"/>
      <c r="D449" s="62"/>
      <c r="E449" s="55"/>
      <c r="F449" s="55"/>
      <c r="G449" s="55"/>
      <c r="H449" s="55"/>
      <c r="I449" s="55"/>
      <c r="J449" s="55"/>
      <c r="K449" s="55"/>
      <c r="L449" s="55"/>
      <c r="M449" s="67"/>
      <c r="N449" s="55"/>
      <c r="O449" s="55"/>
      <c r="P449" s="55"/>
      <c r="Q449" s="55"/>
      <c r="R449" s="55"/>
    </row>
    <row r="450" spans="2:18" x14ac:dyDescent="0.25">
      <c r="B450" s="61"/>
      <c r="D450" s="62"/>
      <c r="E450" s="55"/>
      <c r="F450" s="55"/>
      <c r="G450" s="55"/>
      <c r="H450" s="55"/>
      <c r="I450" s="55"/>
      <c r="J450" s="55"/>
      <c r="K450" s="55"/>
      <c r="L450" s="55"/>
      <c r="M450" s="67"/>
      <c r="N450" s="55"/>
      <c r="O450" s="55"/>
      <c r="P450" s="55"/>
      <c r="Q450" s="55"/>
      <c r="R450" s="55"/>
    </row>
    <row r="451" spans="2:18" x14ac:dyDescent="0.25">
      <c r="B451" s="61"/>
      <c r="D451" s="62"/>
      <c r="E451" s="55"/>
      <c r="F451" s="55"/>
      <c r="G451" s="55"/>
      <c r="H451" s="55"/>
      <c r="I451" s="55"/>
      <c r="J451" s="55"/>
      <c r="K451" s="55"/>
      <c r="L451" s="55"/>
      <c r="M451" s="67"/>
      <c r="N451" s="55"/>
      <c r="O451" s="55"/>
      <c r="P451" s="55"/>
      <c r="Q451" s="55"/>
      <c r="R451" s="55"/>
    </row>
    <row r="452" spans="2:18" x14ac:dyDescent="0.25">
      <c r="B452" s="61"/>
      <c r="D452" s="62"/>
      <c r="E452" s="55"/>
      <c r="F452" s="55"/>
      <c r="G452" s="55"/>
      <c r="H452" s="55"/>
      <c r="I452" s="55"/>
      <c r="J452" s="55"/>
      <c r="K452" s="55"/>
      <c r="L452" s="55"/>
      <c r="M452" s="67"/>
      <c r="N452" s="55"/>
      <c r="O452" s="55"/>
      <c r="P452" s="55"/>
      <c r="Q452" s="55"/>
      <c r="R452" s="55"/>
    </row>
    <row r="453" spans="2:18" x14ac:dyDescent="0.25">
      <c r="B453" s="61"/>
      <c r="D453" s="62"/>
      <c r="E453" s="55"/>
      <c r="F453" s="55"/>
      <c r="G453" s="55"/>
      <c r="H453" s="55"/>
      <c r="I453" s="55"/>
      <c r="J453" s="55"/>
      <c r="K453" s="55"/>
      <c r="L453" s="55"/>
      <c r="M453" s="67"/>
      <c r="N453" s="55"/>
      <c r="O453" s="55"/>
      <c r="P453" s="55"/>
      <c r="Q453" s="55"/>
      <c r="R453" s="55"/>
    </row>
    <row r="454" spans="2:18" x14ac:dyDescent="0.25">
      <c r="B454" s="61"/>
      <c r="D454" s="62"/>
      <c r="E454" s="55"/>
      <c r="F454" s="55"/>
      <c r="G454" s="55"/>
      <c r="H454" s="55"/>
      <c r="I454" s="55"/>
      <c r="J454" s="55"/>
      <c r="K454" s="55"/>
      <c r="L454" s="55"/>
      <c r="M454" s="67"/>
      <c r="N454" s="55"/>
      <c r="O454" s="55"/>
      <c r="P454" s="55"/>
      <c r="Q454" s="55"/>
      <c r="R454" s="55"/>
    </row>
    <row r="455" spans="2:18" x14ac:dyDescent="0.25">
      <c r="B455" s="61"/>
      <c r="D455" s="62"/>
      <c r="E455" s="55"/>
      <c r="F455" s="55"/>
      <c r="G455" s="55"/>
      <c r="H455" s="55"/>
      <c r="I455" s="55"/>
      <c r="J455" s="55"/>
      <c r="K455" s="55"/>
      <c r="L455" s="55"/>
      <c r="M455" s="67"/>
      <c r="N455" s="55"/>
      <c r="O455" s="55"/>
      <c r="P455" s="55"/>
      <c r="Q455" s="55"/>
      <c r="R455" s="55"/>
    </row>
    <row r="456" spans="2:18" x14ac:dyDescent="0.25">
      <c r="B456" s="61"/>
      <c r="D456" s="62"/>
      <c r="E456" s="55"/>
      <c r="F456" s="55"/>
      <c r="G456" s="55"/>
      <c r="H456" s="55"/>
      <c r="I456" s="55"/>
      <c r="J456" s="55"/>
      <c r="K456" s="55"/>
      <c r="L456" s="55"/>
      <c r="M456" s="67"/>
      <c r="N456" s="55"/>
      <c r="O456" s="55"/>
      <c r="P456" s="55"/>
      <c r="Q456" s="55"/>
      <c r="R456" s="55"/>
    </row>
    <row r="457" spans="2:18" x14ac:dyDescent="0.25">
      <c r="B457" s="61"/>
      <c r="D457" s="62"/>
      <c r="E457" s="55"/>
      <c r="F457" s="55"/>
      <c r="G457" s="55"/>
      <c r="H457" s="55"/>
      <c r="I457" s="55"/>
      <c r="J457" s="55"/>
      <c r="K457" s="55"/>
      <c r="L457" s="55"/>
      <c r="M457" s="67"/>
      <c r="N457" s="55"/>
      <c r="O457" s="55"/>
      <c r="P457" s="55"/>
      <c r="Q457" s="55"/>
      <c r="R457" s="55"/>
    </row>
    <row r="458" spans="2:18" x14ac:dyDescent="0.25">
      <c r="B458" s="61"/>
      <c r="D458" s="62"/>
      <c r="E458" s="55"/>
      <c r="F458" s="55"/>
      <c r="G458" s="55"/>
      <c r="H458" s="55"/>
      <c r="I458" s="55"/>
      <c r="J458" s="55"/>
      <c r="K458" s="55"/>
      <c r="L458" s="55"/>
      <c r="M458" s="67"/>
      <c r="N458" s="55"/>
      <c r="O458" s="55"/>
      <c r="P458" s="55"/>
      <c r="Q458" s="55"/>
      <c r="R458" s="55"/>
    </row>
    <row r="459" spans="2:18" x14ac:dyDescent="0.25">
      <c r="B459" s="61"/>
      <c r="D459" s="62"/>
      <c r="E459" s="55"/>
      <c r="F459" s="55"/>
      <c r="G459" s="55"/>
      <c r="H459" s="55"/>
      <c r="I459" s="55"/>
      <c r="J459" s="55"/>
      <c r="K459" s="55"/>
      <c r="L459" s="55"/>
      <c r="M459" s="67"/>
      <c r="N459" s="55"/>
      <c r="O459" s="55"/>
      <c r="P459" s="55"/>
      <c r="Q459" s="55"/>
      <c r="R459" s="55"/>
    </row>
    <row r="460" spans="2:18" x14ac:dyDescent="0.25">
      <c r="B460" s="61"/>
      <c r="D460" s="62"/>
      <c r="E460" s="55"/>
      <c r="F460" s="55"/>
      <c r="G460" s="55"/>
      <c r="H460" s="55"/>
      <c r="I460" s="55"/>
      <c r="J460" s="55"/>
      <c r="K460" s="55"/>
      <c r="L460" s="55"/>
      <c r="M460" s="67"/>
      <c r="N460" s="55"/>
      <c r="O460" s="55"/>
      <c r="P460" s="55"/>
      <c r="Q460" s="55"/>
      <c r="R460" s="55"/>
    </row>
    <row r="461" spans="2:18" x14ac:dyDescent="0.25">
      <c r="B461" s="61"/>
      <c r="D461" s="62"/>
      <c r="E461" s="55"/>
      <c r="F461" s="55"/>
      <c r="G461" s="55"/>
      <c r="H461" s="55"/>
      <c r="I461" s="55"/>
      <c r="J461" s="55"/>
      <c r="K461" s="55"/>
      <c r="L461" s="55"/>
      <c r="M461" s="67"/>
      <c r="N461" s="55"/>
      <c r="O461" s="55"/>
      <c r="P461" s="55"/>
      <c r="Q461" s="55"/>
      <c r="R461" s="55"/>
    </row>
    <row r="462" spans="2:18" x14ac:dyDescent="0.25">
      <c r="B462" s="61"/>
      <c r="D462" s="62"/>
      <c r="E462" s="55"/>
      <c r="F462" s="55"/>
      <c r="G462" s="55"/>
      <c r="H462" s="55"/>
      <c r="I462" s="55"/>
      <c r="J462" s="55"/>
      <c r="K462" s="55"/>
      <c r="L462" s="55"/>
      <c r="M462" s="67"/>
      <c r="N462" s="55"/>
      <c r="O462" s="55"/>
      <c r="P462" s="55"/>
      <c r="Q462" s="55"/>
      <c r="R462" s="55"/>
    </row>
    <row r="463" spans="2:18" x14ac:dyDescent="0.25">
      <c r="B463" s="61"/>
      <c r="D463" s="62"/>
      <c r="E463" s="55"/>
      <c r="F463" s="55"/>
      <c r="G463" s="55"/>
      <c r="H463" s="55"/>
      <c r="I463" s="55"/>
      <c r="J463" s="55"/>
      <c r="K463" s="55"/>
      <c r="L463" s="55"/>
      <c r="M463" s="67"/>
      <c r="N463" s="55"/>
      <c r="O463" s="55"/>
      <c r="P463" s="55"/>
      <c r="Q463" s="55"/>
      <c r="R463" s="55"/>
    </row>
    <row r="464" spans="2:18" x14ac:dyDescent="0.25">
      <c r="B464" s="61"/>
      <c r="D464" s="62"/>
      <c r="E464" s="55"/>
      <c r="F464" s="55"/>
      <c r="G464" s="55"/>
      <c r="H464" s="55"/>
      <c r="I464" s="55"/>
      <c r="J464" s="55"/>
      <c r="K464" s="55"/>
      <c r="L464" s="55"/>
      <c r="M464" s="67"/>
      <c r="N464" s="55"/>
      <c r="O464" s="55"/>
      <c r="P464" s="55"/>
      <c r="Q464" s="55"/>
      <c r="R464" s="55"/>
    </row>
    <row r="465" spans="2:18" x14ac:dyDescent="0.25">
      <c r="B465" s="61"/>
      <c r="D465" s="62"/>
      <c r="E465" s="55"/>
      <c r="F465" s="55"/>
      <c r="G465" s="55"/>
      <c r="H465" s="55"/>
      <c r="I465" s="55"/>
      <c r="J465" s="55"/>
      <c r="K465" s="55"/>
      <c r="L465" s="55"/>
      <c r="M465" s="67"/>
      <c r="N465" s="55"/>
      <c r="O465" s="55"/>
      <c r="P465" s="55"/>
      <c r="Q465" s="55"/>
      <c r="R465" s="55"/>
    </row>
    <row r="466" spans="2:18" x14ac:dyDescent="0.25">
      <c r="B466" s="61"/>
      <c r="D466" s="62"/>
      <c r="E466" s="55"/>
      <c r="F466" s="55"/>
      <c r="G466" s="55"/>
      <c r="H466" s="55"/>
      <c r="I466" s="55"/>
      <c r="J466" s="55"/>
      <c r="K466" s="55"/>
      <c r="L466" s="55"/>
      <c r="M466" s="67"/>
      <c r="N466" s="55"/>
      <c r="O466" s="55"/>
      <c r="P466" s="55"/>
      <c r="Q466" s="55"/>
      <c r="R466" s="55"/>
    </row>
    <row r="467" spans="2:18" x14ac:dyDescent="0.25">
      <c r="B467" s="61"/>
      <c r="D467" s="62"/>
      <c r="E467" s="55"/>
      <c r="F467" s="55"/>
      <c r="G467" s="55"/>
      <c r="H467" s="55"/>
      <c r="I467" s="55"/>
      <c r="J467" s="55"/>
      <c r="K467" s="55"/>
      <c r="L467" s="55"/>
      <c r="M467" s="67"/>
      <c r="N467" s="55"/>
      <c r="O467" s="55"/>
      <c r="P467" s="55"/>
      <c r="Q467" s="55"/>
      <c r="R467" s="55"/>
    </row>
    <row r="468" spans="2:18" x14ac:dyDescent="0.25">
      <c r="B468" s="61"/>
      <c r="D468" s="62"/>
      <c r="E468" s="55"/>
      <c r="F468" s="55"/>
      <c r="G468" s="55"/>
      <c r="H468" s="55"/>
      <c r="I468" s="55"/>
      <c r="J468" s="55"/>
      <c r="K468" s="55"/>
      <c r="L468" s="55"/>
      <c r="M468" s="67"/>
      <c r="N468" s="55"/>
      <c r="O468" s="55"/>
      <c r="P468" s="55"/>
      <c r="Q468" s="55"/>
      <c r="R468" s="55"/>
    </row>
    <row r="469" spans="2:18" x14ac:dyDescent="0.25">
      <c r="B469" s="61"/>
      <c r="D469" s="62"/>
      <c r="E469" s="55"/>
      <c r="F469" s="55"/>
      <c r="G469" s="55"/>
      <c r="H469" s="55"/>
      <c r="I469" s="55"/>
      <c r="J469" s="55"/>
      <c r="K469" s="55"/>
      <c r="L469" s="55"/>
      <c r="M469" s="67"/>
      <c r="N469" s="55"/>
      <c r="O469" s="55"/>
      <c r="P469" s="55"/>
      <c r="Q469" s="55"/>
      <c r="R469" s="55"/>
    </row>
    <row r="470" spans="2:18" x14ac:dyDescent="0.25">
      <c r="B470" s="61"/>
      <c r="D470" s="62"/>
      <c r="E470" s="55"/>
      <c r="F470" s="55"/>
      <c r="G470" s="55"/>
      <c r="H470" s="55"/>
      <c r="I470" s="55"/>
      <c r="J470" s="55"/>
      <c r="K470" s="55"/>
      <c r="L470" s="55"/>
      <c r="M470" s="67"/>
      <c r="N470" s="55"/>
      <c r="O470" s="55"/>
      <c r="P470" s="55"/>
      <c r="Q470" s="55"/>
      <c r="R470" s="55"/>
    </row>
    <row r="471" spans="2:18" x14ac:dyDescent="0.25">
      <c r="B471" s="61"/>
      <c r="D471" s="62"/>
      <c r="E471" s="55"/>
      <c r="F471" s="55"/>
      <c r="G471" s="55"/>
      <c r="H471" s="55"/>
      <c r="I471" s="55"/>
      <c r="J471" s="55"/>
      <c r="K471" s="55"/>
      <c r="L471" s="55"/>
      <c r="M471" s="67"/>
      <c r="N471" s="55"/>
      <c r="O471" s="55"/>
      <c r="P471" s="55"/>
      <c r="Q471" s="55"/>
      <c r="R471" s="55"/>
    </row>
    <row r="472" spans="2:18" x14ac:dyDescent="0.25">
      <c r="B472" s="61"/>
      <c r="D472" s="62"/>
      <c r="E472" s="55"/>
      <c r="F472" s="55"/>
      <c r="G472" s="55"/>
      <c r="H472" s="55"/>
      <c r="I472" s="55"/>
      <c r="J472" s="55"/>
      <c r="K472" s="55"/>
      <c r="L472" s="55"/>
      <c r="M472" s="67"/>
      <c r="N472" s="55"/>
      <c r="O472" s="55"/>
      <c r="P472" s="55"/>
      <c r="Q472" s="55"/>
      <c r="R472" s="55"/>
    </row>
    <row r="473" spans="2:18" x14ac:dyDescent="0.25">
      <c r="B473" s="61"/>
      <c r="D473" s="62"/>
      <c r="E473" s="55"/>
      <c r="F473" s="55"/>
      <c r="G473" s="55"/>
      <c r="H473" s="55"/>
      <c r="I473" s="55"/>
      <c r="J473" s="55"/>
      <c r="K473" s="55"/>
      <c r="L473" s="55"/>
      <c r="M473" s="67"/>
      <c r="N473" s="55"/>
      <c r="O473" s="55"/>
      <c r="P473" s="55"/>
      <c r="Q473" s="55"/>
      <c r="R473" s="55"/>
    </row>
    <row r="474" spans="2:18" x14ac:dyDescent="0.25">
      <c r="B474" s="61"/>
      <c r="D474" s="62"/>
      <c r="E474" s="55"/>
      <c r="F474" s="55"/>
      <c r="G474" s="55"/>
      <c r="H474" s="55"/>
      <c r="I474" s="55"/>
      <c r="J474" s="55"/>
      <c r="K474" s="55"/>
      <c r="L474" s="55"/>
      <c r="M474" s="67"/>
      <c r="N474" s="55"/>
      <c r="O474" s="55"/>
      <c r="P474" s="55"/>
      <c r="Q474" s="55"/>
      <c r="R474" s="55"/>
    </row>
    <row r="475" spans="2:18" x14ac:dyDescent="0.25">
      <c r="B475" s="61"/>
      <c r="D475" s="62"/>
      <c r="E475" s="55"/>
      <c r="F475" s="55"/>
      <c r="G475" s="55"/>
      <c r="H475" s="55"/>
      <c r="I475" s="55"/>
      <c r="J475" s="55"/>
      <c r="K475" s="55"/>
      <c r="L475" s="55"/>
      <c r="M475" s="67"/>
      <c r="N475" s="55"/>
      <c r="O475" s="55"/>
      <c r="P475" s="55"/>
      <c r="Q475" s="55"/>
      <c r="R475" s="55"/>
    </row>
    <row r="476" spans="2:18" x14ac:dyDescent="0.25">
      <c r="B476" s="61"/>
      <c r="D476" s="62"/>
      <c r="E476" s="55"/>
      <c r="F476" s="55"/>
      <c r="G476" s="55"/>
      <c r="H476" s="55"/>
      <c r="I476" s="55"/>
      <c r="J476" s="55"/>
      <c r="K476" s="55"/>
      <c r="L476" s="55"/>
      <c r="M476" s="67"/>
      <c r="N476" s="55"/>
      <c r="O476" s="55"/>
      <c r="P476" s="55"/>
      <c r="Q476" s="55"/>
      <c r="R476" s="55"/>
    </row>
    <row r="477" spans="2:18" x14ac:dyDescent="0.25">
      <c r="B477" s="61"/>
      <c r="D477" s="62"/>
      <c r="E477" s="55"/>
      <c r="F477" s="55"/>
      <c r="G477" s="55"/>
      <c r="H477" s="55"/>
      <c r="I477" s="55"/>
      <c r="J477" s="55"/>
      <c r="K477" s="55"/>
      <c r="L477" s="55"/>
      <c r="M477" s="67"/>
      <c r="N477" s="55"/>
      <c r="O477" s="55"/>
      <c r="P477" s="55"/>
      <c r="Q477" s="55"/>
      <c r="R477" s="55"/>
    </row>
    <row r="478" spans="2:18" x14ac:dyDescent="0.25">
      <c r="B478" s="61"/>
      <c r="D478" s="62"/>
      <c r="E478" s="55"/>
      <c r="F478" s="55"/>
      <c r="G478" s="55"/>
      <c r="H478" s="55"/>
      <c r="I478" s="55"/>
      <c r="J478" s="55"/>
      <c r="K478" s="55"/>
      <c r="L478" s="55"/>
      <c r="M478" s="67"/>
      <c r="N478" s="55"/>
      <c r="O478" s="55"/>
      <c r="P478" s="55"/>
      <c r="Q478" s="55"/>
      <c r="R478" s="55"/>
    </row>
    <row r="479" spans="2:18" x14ac:dyDescent="0.25">
      <c r="B479" s="61"/>
      <c r="D479" s="62"/>
      <c r="E479" s="55"/>
      <c r="F479" s="55"/>
      <c r="G479" s="55"/>
      <c r="H479" s="55"/>
      <c r="I479" s="55"/>
      <c r="J479" s="55"/>
      <c r="K479" s="55"/>
      <c r="L479" s="55"/>
      <c r="M479" s="67"/>
      <c r="N479" s="55"/>
      <c r="O479" s="55"/>
      <c r="P479" s="55"/>
      <c r="Q479" s="55"/>
      <c r="R479" s="55"/>
    </row>
    <row r="480" spans="2:18" x14ac:dyDescent="0.25">
      <c r="B480" s="61"/>
      <c r="D480" s="62"/>
      <c r="E480" s="55"/>
      <c r="F480" s="55"/>
      <c r="G480" s="55"/>
      <c r="H480" s="55"/>
      <c r="I480" s="55"/>
      <c r="J480" s="55"/>
      <c r="K480" s="55"/>
      <c r="L480" s="55"/>
      <c r="M480" s="67"/>
      <c r="N480" s="55"/>
      <c r="O480" s="55"/>
      <c r="P480" s="55"/>
      <c r="Q480" s="55"/>
      <c r="R480" s="55"/>
    </row>
    <row r="481" spans="2:18" x14ac:dyDescent="0.25">
      <c r="B481" s="61"/>
      <c r="D481" s="62"/>
      <c r="E481" s="55"/>
      <c r="F481" s="55"/>
      <c r="G481" s="55"/>
      <c r="H481" s="55"/>
      <c r="I481" s="55"/>
      <c r="J481" s="55"/>
      <c r="K481" s="55"/>
      <c r="L481" s="55"/>
      <c r="M481" s="67"/>
      <c r="N481" s="55"/>
      <c r="O481" s="55"/>
      <c r="P481" s="55"/>
      <c r="Q481" s="55"/>
      <c r="R481" s="55"/>
    </row>
    <row r="482" spans="2:18" x14ac:dyDescent="0.25">
      <c r="B482" s="61"/>
      <c r="D482" s="62"/>
      <c r="E482" s="55"/>
      <c r="F482" s="55"/>
      <c r="G482" s="55"/>
      <c r="H482" s="55"/>
      <c r="I482" s="55"/>
      <c r="J482" s="55"/>
      <c r="K482" s="55"/>
      <c r="L482" s="55"/>
      <c r="M482" s="67"/>
      <c r="N482" s="55"/>
      <c r="O482" s="55"/>
      <c r="P482" s="55"/>
      <c r="Q482" s="55"/>
      <c r="R482" s="55"/>
    </row>
    <row r="483" spans="2:18" x14ac:dyDescent="0.25">
      <c r="B483" s="61"/>
      <c r="D483" s="62"/>
      <c r="E483" s="55"/>
      <c r="F483" s="55"/>
      <c r="G483" s="55"/>
      <c r="H483" s="55"/>
      <c r="I483" s="55"/>
      <c r="J483" s="55"/>
      <c r="K483" s="55"/>
      <c r="L483" s="55"/>
      <c r="M483" s="67"/>
      <c r="N483" s="55"/>
      <c r="O483" s="55"/>
      <c r="P483" s="55"/>
      <c r="Q483" s="55"/>
      <c r="R483" s="55"/>
    </row>
    <row r="484" spans="2:18" x14ac:dyDescent="0.25">
      <c r="B484" s="61"/>
      <c r="D484" s="62"/>
      <c r="E484" s="55"/>
      <c r="F484" s="55"/>
      <c r="G484" s="55"/>
      <c r="H484" s="55"/>
      <c r="I484" s="55"/>
      <c r="J484" s="55"/>
      <c r="K484" s="55"/>
      <c r="L484" s="55"/>
      <c r="M484" s="67"/>
      <c r="N484" s="55"/>
      <c r="O484" s="55"/>
      <c r="P484" s="55"/>
      <c r="Q484" s="55"/>
      <c r="R484" s="55"/>
    </row>
    <row r="485" spans="2:18" x14ac:dyDescent="0.25">
      <c r="B485" s="61"/>
      <c r="D485" s="62"/>
      <c r="E485" s="55"/>
      <c r="F485" s="55"/>
      <c r="G485" s="55"/>
      <c r="H485" s="55"/>
      <c r="I485" s="55"/>
      <c r="J485" s="55"/>
      <c r="K485" s="55"/>
      <c r="L485" s="55"/>
      <c r="M485" s="67"/>
      <c r="N485" s="55"/>
      <c r="O485" s="55"/>
      <c r="P485" s="55"/>
      <c r="Q485" s="55"/>
      <c r="R485" s="55"/>
    </row>
    <row r="486" spans="2:18" x14ac:dyDescent="0.25">
      <c r="B486" s="61"/>
      <c r="D486" s="62"/>
      <c r="E486" s="55"/>
      <c r="F486" s="55"/>
      <c r="G486" s="55"/>
      <c r="H486" s="55"/>
      <c r="I486" s="55"/>
      <c r="J486" s="55"/>
      <c r="K486" s="55"/>
      <c r="L486" s="55"/>
      <c r="M486" s="67"/>
      <c r="N486" s="55"/>
      <c r="O486" s="55"/>
      <c r="P486" s="55"/>
      <c r="Q486" s="55"/>
      <c r="R486" s="55"/>
    </row>
    <row r="487" spans="2:18" x14ac:dyDescent="0.25">
      <c r="B487" s="61"/>
      <c r="D487" s="62"/>
      <c r="E487" s="55"/>
      <c r="F487" s="55"/>
      <c r="G487" s="55"/>
      <c r="H487" s="55"/>
      <c r="I487" s="55"/>
      <c r="J487" s="55"/>
      <c r="K487" s="55"/>
      <c r="L487" s="55"/>
      <c r="M487" s="67"/>
      <c r="N487" s="55"/>
      <c r="O487" s="55"/>
      <c r="P487" s="55"/>
      <c r="Q487" s="55"/>
      <c r="R487" s="55"/>
    </row>
    <row r="488" spans="2:18" x14ac:dyDescent="0.25">
      <c r="B488" s="61"/>
      <c r="D488" s="62"/>
      <c r="E488" s="55"/>
      <c r="F488" s="55"/>
      <c r="G488" s="55"/>
      <c r="H488" s="55"/>
      <c r="I488" s="55"/>
      <c r="J488" s="55"/>
      <c r="K488" s="55"/>
      <c r="L488" s="55"/>
      <c r="M488" s="67"/>
      <c r="N488" s="55"/>
      <c r="O488" s="55"/>
      <c r="P488" s="55"/>
      <c r="Q488" s="55"/>
      <c r="R488" s="55"/>
    </row>
    <row r="489" spans="2:18" x14ac:dyDescent="0.25">
      <c r="B489" s="61"/>
      <c r="D489" s="62"/>
      <c r="E489" s="55"/>
      <c r="F489" s="55"/>
      <c r="G489" s="55"/>
      <c r="H489" s="55"/>
      <c r="I489" s="55"/>
      <c r="J489" s="55"/>
      <c r="K489" s="55"/>
      <c r="L489" s="55"/>
      <c r="M489" s="67"/>
      <c r="N489" s="55"/>
      <c r="O489" s="55"/>
      <c r="P489" s="55"/>
      <c r="Q489" s="55"/>
      <c r="R489" s="55"/>
    </row>
    <row r="490" spans="2:18" x14ac:dyDescent="0.25">
      <c r="B490" s="61"/>
      <c r="D490" s="62"/>
      <c r="E490" s="55"/>
      <c r="F490" s="55"/>
      <c r="G490" s="55"/>
      <c r="H490" s="55"/>
      <c r="I490" s="55"/>
      <c r="J490" s="55"/>
      <c r="K490" s="55"/>
      <c r="L490" s="55"/>
      <c r="M490" s="67"/>
      <c r="N490" s="55"/>
      <c r="O490" s="55"/>
      <c r="P490" s="55"/>
      <c r="Q490" s="55"/>
      <c r="R490" s="55"/>
    </row>
    <row r="491" spans="2:18" x14ac:dyDescent="0.25">
      <c r="B491" s="61"/>
      <c r="D491" s="62"/>
      <c r="E491" s="55"/>
      <c r="F491" s="55"/>
      <c r="G491" s="55"/>
      <c r="H491" s="55"/>
      <c r="I491" s="55"/>
      <c r="J491" s="55"/>
      <c r="K491" s="55"/>
      <c r="L491" s="55"/>
      <c r="M491" s="67"/>
      <c r="N491" s="55"/>
      <c r="O491" s="55"/>
      <c r="P491" s="55"/>
      <c r="Q491" s="55"/>
      <c r="R491" s="55"/>
    </row>
    <row r="492" spans="2:18" x14ac:dyDescent="0.25">
      <c r="B492" s="61"/>
      <c r="D492" s="62"/>
      <c r="E492" s="55"/>
      <c r="F492" s="55"/>
      <c r="G492" s="55"/>
      <c r="H492" s="55"/>
      <c r="I492" s="55"/>
      <c r="J492" s="55"/>
      <c r="K492" s="55"/>
      <c r="L492" s="55"/>
      <c r="M492" s="67"/>
      <c r="N492" s="55"/>
      <c r="O492" s="55"/>
      <c r="P492" s="55"/>
      <c r="Q492" s="55"/>
      <c r="R492" s="55"/>
    </row>
    <row r="493" spans="2:18" x14ac:dyDescent="0.25">
      <c r="B493" s="61"/>
      <c r="D493" s="62"/>
      <c r="E493" s="55"/>
      <c r="F493" s="55"/>
      <c r="G493" s="55"/>
      <c r="H493" s="55"/>
      <c r="I493" s="55"/>
      <c r="J493" s="55"/>
      <c r="K493" s="55"/>
      <c r="L493" s="55"/>
      <c r="M493" s="67"/>
      <c r="N493" s="55"/>
      <c r="O493" s="55"/>
      <c r="P493" s="55"/>
      <c r="Q493" s="55"/>
      <c r="R493" s="55"/>
    </row>
    <row r="494" spans="2:18" x14ac:dyDescent="0.25">
      <c r="B494" s="61"/>
      <c r="D494" s="62"/>
      <c r="E494" s="55"/>
      <c r="F494" s="55"/>
      <c r="G494" s="55"/>
      <c r="H494" s="55"/>
      <c r="I494" s="55"/>
      <c r="J494" s="55"/>
      <c r="K494" s="55"/>
      <c r="L494" s="55"/>
      <c r="M494" s="67"/>
      <c r="N494" s="55"/>
      <c r="O494" s="55"/>
      <c r="P494" s="55"/>
      <c r="Q494" s="55"/>
      <c r="R494" s="55"/>
    </row>
    <row r="495" spans="2:18" x14ac:dyDescent="0.25">
      <c r="B495" s="61"/>
      <c r="D495" s="62"/>
      <c r="E495" s="55"/>
      <c r="F495" s="55"/>
      <c r="G495" s="55"/>
      <c r="H495" s="55"/>
      <c r="I495" s="55"/>
      <c r="J495" s="55"/>
      <c r="K495" s="55"/>
      <c r="L495" s="55"/>
      <c r="M495" s="67"/>
      <c r="N495" s="55"/>
      <c r="O495" s="55"/>
      <c r="P495" s="55"/>
      <c r="Q495" s="55"/>
      <c r="R495" s="55"/>
    </row>
    <row r="496" spans="2:18" x14ac:dyDescent="0.25">
      <c r="B496" s="61"/>
      <c r="D496" s="62"/>
      <c r="E496" s="55"/>
      <c r="F496" s="55"/>
      <c r="G496" s="55"/>
      <c r="H496" s="55"/>
      <c r="I496" s="55"/>
      <c r="J496" s="55"/>
      <c r="K496" s="55"/>
      <c r="L496" s="55"/>
      <c r="M496" s="67"/>
      <c r="N496" s="55"/>
      <c r="O496" s="55"/>
      <c r="P496" s="55"/>
      <c r="Q496" s="55"/>
      <c r="R496" s="55"/>
    </row>
    <row r="497" spans="2:18" x14ac:dyDescent="0.25">
      <c r="B497" s="61"/>
      <c r="D497" s="62"/>
      <c r="E497" s="55"/>
      <c r="F497" s="55"/>
      <c r="G497" s="55"/>
      <c r="H497" s="55"/>
      <c r="I497" s="55"/>
      <c r="J497" s="55"/>
      <c r="K497" s="55"/>
      <c r="L497" s="55"/>
      <c r="M497" s="67"/>
      <c r="N497" s="55"/>
      <c r="O497" s="55"/>
      <c r="P497" s="55"/>
      <c r="Q497" s="55"/>
      <c r="R497" s="55"/>
    </row>
    <row r="498" spans="2:18" x14ac:dyDescent="0.25">
      <c r="B498" s="61"/>
      <c r="D498" s="62"/>
      <c r="E498" s="55"/>
      <c r="F498" s="55"/>
      <c r="G498" s="55"/>
      <c r="H498" s="55"/>
      <c r="I498" s="55"/>
      <c r="J498" s="55"/>
      <c r="K498" s="55"/>
      <c r="L498" s="55"/>
      <c r="M498" s="67"/>
      <c r="N498" s="55"/>
      <c r="O498" s="55"/>
      <c r="P498" s="55"/>
      <c r="Q498" s="55"/>
      <c r="R498" s="55"/>
    </row>
    <row r="499" spans="2:18" x14ac:dyDescent="0.25">
      <c r="B499" s="61"/>
      <c r="D499" s="62"/>
      <c r="E499" s="55"/>
      <c r="F499" s="55"/>
      <c r="G499" s="55"/>
      <c r="H499" s="55"/>
      <c r="I499" s="55"/>
      <c r="J499" s="55"/>
      <c r="K499" s="55"/>
      <c r="L499" s="55"/>
      <c r="M499" s="67"/>
      <c r="N499" s="55"/>
      <c r="O499" s="55"/>
      <c r="P499" s="55"/>
      <c r="Q499" s="55"/>
      <c r="R499" s="55"/>
    </row>
    <row r="500" spans="2:18" x14ac:dyDescent="0.25">
      <c r="B500" s="61"/>
      <c r="D500" s="62"/>
      <c r="E500" s="55"/>
      <c r="F500" s="55"/>
      <c r="G500" s="55"/>
      <c r="H500" s="55"/>
      <c r="I500" s="55"/>
      <c r="J500" s="55"/>
      <c r="K500" s="55"/>
      <c r="L500" s="55"/>
      <c r="M500" s="67"/>
      <c r="N500" s="55"/>
      <c r="O500" s="55"/>
      <c r="P500" s="55"/>
      <c r="Q500" s="55"/>
      <c r="R500" s="55"/>
    </row>
    <row r="501" spans="2:18" x14ac:dyDescent="0.25">
      <c r="B501" s="61"/>
      <c r="D501" s="62"/>
      <c r="E501" s="55"/>
      <c r="F501" s="55"/>
      <c r="G501" s="55"/>
      <c r="H501" s="55"/>
      <c r="I501" s="55"/>
      <c r="J501" s="55"/>
      <c r="K501" s="55"/>
      <c r="L501" s="55"/>
      <c r="M501" s="67"/>
      <c r="N501" s="55"/>
      <c r="O501" s="55"/>
      <c r="P501" s="55"/>
      <c r="Q501" s="55"/>
      <c r="R501" s="55"/>
    </row>
    <row r="502" spans="2:18" x14ac:dyDescent="0.25">
      <c r="B502" s="61"/>
      <c r="D502" s="62"/>
      <c r="E502" s="55"/>
      <c r="F502" s="55"/>
      <c r="G502" s="55"/>
      <c r="H502" s="55"/>
      <c r="I502" s="55"/>
      <c r="J502" s="55"/>
      <c r="K502" s="55"/>
      <c r="L502" s="55"/>
      <c r="M502" s="67"/>
      <c r="N502" s="55"/>
      <c r="O502" s="55"/>
      <c r="P502" s="55"/>
      <c r="Q502" s="55"/>
      <c r="R502" s="55"/>
    </row>
    <row r="503" spans="2:18" x14ac:dyDescent="0.25">
      <c r="B503" s="61"/>
      <c r="D503" s="62"/>
      <c r="E503" s="55"/>
      <c r="F503" s="55"/>
      <c r="G503" s="55"/>
      <c r="H503" s="55"/>
      <c r="I503" s="55"/>
      <c r="J503" s="55"/>
      <c r="K503" s="55"/>
      <c r="L503" s="55"/>
      <c r="M503" s="67"/>
      <c r="N503" s="55"/>
      <c r="O503" s="55"/>
      <c r="P503" s="55"/>
      <c r="Q503" s="55"/>
      <c r="R503" s="55"/>
    </row>
    <row r="504" spans="2:18" x14ac:dyDescent="0.25">
      <c r="B504" s="61"/>
      <c r="D504" s="62"/>
      <c r="E504" s="55"/>
      <c r="F504" s="55"/>
      <c r="G504" s="55"/>
      <c r="H504" s="55"/>
      <c r="I504" s="55"/>
      <c r="J504" s="55"/>
      <c r="K504" s="55"/>
      <c r="L504" s="55"/>
      <c r="M504" s="67"/>
      <c r="N504" s="55"/>
      <c r="O504" s="55"/>
      <c r="P504" s="55"/>
      <c r="Q504" s="55"/>
      <c r="R504" s="55"/>
    </row>
    <row r="505" spans="2:18" x14ac:dyDescent="0.25">
      <c r="B505" s="61"/>
      <c r="D505" s="62"/>
      <c r="E505" s="55"/>
      <c r="F505" s="55"/>
      <c r="G505" s="55"/>
      <c r="H505" s="55"/>
      <c r="I505" s="55"/>
      <c r="J505" s="55"/>
      <c r="K505" s="55"/>
      <c r="L505" s="55"/>
      <c r="M505" s="67"/>
      <c r="N505" s="55"/>
      <c r="O505" s="55"/>
      <c r="P505" s="55"/>
      <c r="Q505" s="55"/>
      <c r="R505" s="55"/>
    </row>
    <row r="506" spans="2:18" x14ac:dyDescent="0.25">
      <c r="B506" s="61"/>
      <c r="D506" s="62"/>
      <c r="E506" s="55"/>
      <c r="F506" s="55"/>
      <c r="G506" s="55"/>
      <c r="H506" s="55"/>
      <c r="I506" s="55"/>
      <c r="J506" s="55"/>
      <c r="K506" s="55"/>
      <c r="L506" s="55"/>
      <c r="M506" s="67"/>
      <c r="N506" s="55"/>
      <c r="O506" s="55"/>
      <c r="P506" s="55"/>
      <c r="Q506" s="55"/>
      <c r="R506" s="55"/>
    </row>
    <row r="507" spans="2:18" x14ac:dyDescent="0.25">
      <c r="B507" s="61"/>
      <c r="D507" s="62"/>
      <c r="E507" s="55"/>
      <c r="F507" s="55"/>
      <c r="G507" s="55"/>
      <c r="H507" s="55"/>
      <c r="I507" s="55"/>
      <c r="J507" s="55"/>
      <c r="K507" s="55"/>
      <c r="L507" s="55"/>
      <c r="M507" s="67"/>
      <c r="N507" s="55"/>
      <c r="O507" s="55"/>
      <c r="P507" s="55"/>
      <c r="Q507" s="55"/>
      <c r="R507" s="55"/>
    </row>
    <row r="508" spans="2:18" x14ac:dyDescent="0.25">
      <c r="B508" s="61"/>
      <c r="D508" s="62"/>
      <c r="E508" s="55"/>
      <c r="F508" s="55"/>
      <c r="G508" s="55"/>
      <c r="H508" s="55"/>
      <c r="I508" s="55"/>
      <c r="J508" s="55"/>
      <c r="K508" s="55"/>
      <c r="L508" s="55"/>
      <c r="M508" s="67"/>
      <c r="N508" s="55"/>
      <c r="O508" s="55"/>
      <c r="P508" s="55"/>
      <c r="Q508" s="55"/>
      <c r="R508" s="55"/>
    </row>
    <row r="509" spans="2:18" x14ac:dyDescent="0.25">
      <c r="B509" s="61"/>
      <c r="D509" s="62"/>
      <c r="E509" s="55"/>
      <c r="F509" s="55"/>
      <c r="G509" s="55"/>
      <c r="H509" s="55"/>
      <c r="I509" s="55"/>
      <c r="J509" s="55"/>
      <c r="K509" s="55"/>
      <c r="L509" s="55"/>
      <c r="M509" s="67"/>
      <c r="N509" s="55"/>
      <c r="O509" s="55"/>
      <c r="P509" s="55"/>
      <c r="Q509" s="55"/>
      <c r="R509" s="55"/>
    </row>
    <row r="510" spans="2:18" x14ac:dyDescent="0.25">
      <c r="B510" s="61"/>
      <c r="D510" s="62"/>
      <c r="E510" s="55"/>
      <c r="F510" s="55"/>
      <c r="G510" s="55"/>
      <c r="H510" s="55"/>
      <c r="I510" s="55"/>
      <c r="J510" s="55"/>
      <c r="K510" s="55"/>
      <c r="L510" s="55"/>
      <c r="M510" s="67"/>
      <c r="N510" s="55"/>
      <c r="O510" s="55"/>
      <c r="P510" s="55"/>
      <c r="Q510" s="55"/>
      <c r="R510" s="55"/>
    </row>
    <row r="511" spans="2:18" x14ac:dyDescent="0.25">
      <c r="B511" s="61"/>
      <c r="D511" s="62"/>
      <c r="E511" s="55"/>
      <c r="F511" s="55"/>
      <c r="G511" s="55"/>
      <c r="H511" s="55"/>
      <c r="I511" s="55"/>
      <c r="J511" s="55"/>
      <c r="K511" s="55"/>
      <c r="L511" s="55"/>
      <c r="M511" s="67"/>
      <c r="N511" s="55"/>
      <c r="O511" s="55"/>
      <c r="P511" s="55"/>
      <c r="Q511" s="55"/>
      <c r="R511" s="55"/>
    </row>
    <row r="512" spans="2:18" x14ac:dyDescent="0.25">
      <c r="B512" s="61"/>
      <c r="D512" s="62"/>
      <c r="E512" s="55"/>
      <c r="F512" s="55"/>
      <c r="G512" s="55"/>
      <c r="H512" s="55"/>
      <c r="I512" s="55"/>
      <c r="J512" s="55"/>
      <c r="K512" s="55"/>
      <c r="L512" s="55"/>
      <c r="M512" s="67"/>
      <c r="N512" s="55"/>
      <c r="O512" s="55"/>
      <c r="P512" s="55"/>
      <c r="Q512" s="55"/>
      <c r="R512" s="55"/>
    </row>
    <row r="513" spans="2:18" x14ac:dyDescent="0.25">
      <c r="B513" s="61"/>
      <c r="D513" s="62"/>
      <c r="E513" s="55"/>
      <c r="F513" s="55"/>
      <c r="G513" s="55"/>
      <c r="H513" s="55"/>
      <c r="I513" s="55"/>
      <c r="J513" s="55"/>
      <c r="K513" s="55"/>
      <c r="L513" s="55"/>
      <c r="M513" s="67"/>
      <c r="N513" s="55"/>
      <c r="O513" s="55"/>
      <c r="P513" s="55"/>
      <c r="Q513" s="55"/>
      <c r="R513" s="55"/>
    </row>
    <row r="514" spans="2:18" x14ac:dyDescent="0.25">
      <c r="B514" s="61"/>
      <c r="D514" s="62"/>
      <c r="E514" s="55"/>
      <c r="F514" s="55"/>
      <c r="G514" s="55"/>
      <c r="H514" s="55"/>
      <c r="I514" s="55"/>
      <c r="J514" s="55"/>
      <c r="K514" s="55"/>
      <c r="L514" s="55"/>
      <c r="M514" s="67"/>
      <c r="N514" s="55"/>
      <c r="O514" s="55"/>
      <c r="P514" s="55"/>
      <c r="Q514" s="55"/>
      <c r="R514" s="55"/>
    </row>
    <row r="515" spans="2:18" x14ac:dyDescent="0.25">
      <c r="B515" s="61"/>
      <c r="D515" s="62"/>
      <c r="E515" s="55"/>
      <c r="F515" s="55"/>
      <c r="G515" s="55"/>
      <c r="H515" s="55"/>
      <c r="I515" s="55"/>
      <c r="J515" s="55"/>
      <c r="K515" s="55"/>
      <c r="L515" s="55"/>
      <c r="M515" s="67"/>
      <c r="N515" s="55"/>
      <c r="O515" s="55"/>
      <c r="P515" s="55"/>
      <c r="Q515" s="55"/>
      <c r="R515" s="55"/>
    </row>
    <row r="516" spans="2:18" x14ac:dyDescent="0.25">
      <c r="B516" s="61"/>
      <c r="D516" s="62"/>
      <c r="E516" s="55"/>
      <c r="F516" s="55"/>
      <c r="G516" s="55"/>
      <c r="H516" s="55"/>
      <c r="I516" s="55"/>
      <c r="J516" s="55"/>
      <c r="K516" s="55"/>
      <c r="L516" s="55"/>
      <c r="M516" s="67"/>
      <c r="N516" s="55"/>
      <c r="O516" s="55"/>
      <c r="P516" s="55"/>
      <c r="Q516" s="55"/>
      <c r="R516" s="55"/>
    </row>
    <row r="517" spans="2:18" x14ac:dyDescent="0.25">
      <c r="B517" s="61"/>
      <c r="D517" s="62"/>
      <c r="E517" s="55"/>
      <c r="F517" s="55"/>
      <c r="G517" s="55"/>
      <c r="H517" s="55"/>
      <c r="I517" s="55"/>
      <c r="J517" s="55"/>
      <c r="K517" s="55"/>
      <c r="L517" s="55"/>
      <c r="M517" s="67"/>
      <c r="N517" s="55"/>
      <c r="O517" s="55"/>
      <c r="P517" s="55"/>
      <c r="Q517" s="55"/>
      <c r="R517" s="55"/>
    </row>
    <row r="518" spans="2:18" x14ac:dyDescent="0.25">
      <c r="B518" s="61"/>
      <c r="D518" s="62"/>
      <c r="E518" s="55"/>
      <c r="F518" s="55"/>
      <c r="G518" s="55"/>
      <c r="H518" s="55"/>
      <c r="I518" s="55"/>
      <c r="J518" s="55"/>
      <c r="K518" s="55"/>
      <c r="L518" s="55"/>
      <c r="M518" s="67"/>
      <c r="N518" s="55"/>
      <c r="O518" s="55"/>
      <c r="P518" s="55"/>
      <c r="Q518" s="55"/>
      <c r="R518" s="55"/>
    </row>
    <row r="519" spans="2:18" x14ac:dyDescent="0.25">
      <c r="B519" s="61"/>
      <c r="D519" s="62"/>
      <c r="E519" s="55"/>
      <c r="F519" s="55"/>
      <c r="G519" s="55"/>
      <c r="H519" s="55"/>
      <c r="I519" s="55"/>
      <c r="J519" s="55"/>
      <c r="K519" s="55"/>
      <c r="L519" s="55"/>
      <c r="M519" s="67"/>
      <c r="N519" s="55"/>
      <c r="O519" s="55"/>
      <c r="P519" s="55"/>
      <c r="Q519" s="55"/>
      <c r="R519" s="55"/>
    </row>
    <row r="520" spans="2:18" x14ac:dyDescent="0.25">
      <c r="B520" s="61"/>
      <c r="D520" s="62"/>
      <c r="E520" s="55"/>
      <c r="F520" s="55"/>
      <c r="G520" s="55"/>
      <c r="H520" s="55"/>
      <c r="I520" s="55"/>
      <c r="J520" s="55"/>
      <c r="K520" s="55"/>
      <c r="L520" s="55"/>
      <c r="M520" s="67"/>
      <c r="N520" s="55"/>
      <c r="O520" s="55"/>
      <c r="P520" s="55"/>
      <c r="Q520" s="55"/>
      <c r="R520" s="55"/>
    </row>
    <row r="521" spans="2:18" x14ac:dyDescent="0.25">
      <c r="B521" s="61"/>
      <c r="D521" s="62"/>
      <c r="E521" s="55"/>
      <c r="F521" s="55"/>
      <c r="G521" s="55"/>
      <c r="H521" s="55"/>
      <c r="I521" s="55"/>
      <c r="J521" s="55"/>
      <c r="K521" s="55"/>
      <c r="L521" s="55"/>
      <c r="M521" s="67"/>
      <c r="N521" s="55"/>
      <c r="O521" s="55"/>
      <c r="P521" s="55"/>
      <c r="Q521" s="55"/>
      <c r="R521" s="55"/>
    </row>
    <row r="522" spans="2:18" x14ac:dyDescent="0.25">
      <c r="B522" s="61"/>
      <c r="D522" s="62"/>
      <c r="E522" s="55"/>
      <c r="F522" s="55"/>
      <c r="G522" s="55"/>
      <c r="H522" s="55"/>
      <c r="I522" s="55"/>
      <c r="J522" s="55"/>
      <c r="K522" s="55"/>
      <c r="L522" s="55"/>
      <c r="M522" s="67"/>
      <c r="N522" s="55"/>
      <c r="O522" s="55"/>
      <c r="P522" s="55"/>
      <c r="Q522" s="55"/>
      <c r="R522" s="55"/>
    </row>
    <row r="523" spans="2:18" x14ac:dyDescent="0.25">
      <c r="B523" s="61"/>
      <c r="D523" s="62"/>
      <c r="E523" s="55"/>
      <c r="F523" s="55"/>
      <c r="G523" s="55"/>
      <c r="H523" s="55"/>
      <c r="I523" s="55"/>
      <c r="J523" s="55"/>
      <c r="K523" s="55"/>
      <c r="L523" s="55"/>
      <c r="M523" s="67"/>
      <c r="N523" s="55"/>
      <c r="O523" s="55"/>
      <c r="P523" s="55"/>
      <c r="Q523" s="55"/>
      <c r="R523" s="55"/>
    </row>
    <row r="524" spans="2:18" x14ac:dyDescent="0.25">
      <c r="B524" s="61"/>
      <c r="D524" s="62"/>
      <c r="E524" s="55"/>
      <c r="F524" s="55"/>
      <c r="G524" s="55"/>
      <c r="H524" s="55"/>
      <c r="I524" s="55"/>
      <c r="J524" s="55"/>
      <c r="K524" s="55"/>
      <c r="L524" s="55"/>
      <c r="M524" s="67"/>
      <c r="N524" s="55"/>
      <c r="O524" s="55"/>
      <c r="P524" s="55"/>
      <c r="Q524" s="55"/>
      <c r="R524" s="55"/>
    </row>
    <row r="525" spans="2:18" x14ac:dyDescent="0.25">
      <c r="B525" s="61"/>
      <c r="D525" s="62"/>
      <c r="E525" s="55"/>
      <c r="F525" s="55"/>
      <c r="G525" s="55"/>
      <c r="H525" s="55"/>
      <c r="I525" s="55"/>
      <c r="J525" s="55"/>
      <c r="K525" s="55"/>
      <c r="L525" s="55"/>
      <c r="M525" s="67"/>
      <c r="N525" s="55"/>
      <c r="O525" s="55"/>
      <c r="P525" s="55"/>
      <c r="Q525" s="55"/>
      <c r="R525" s="55"/>
    </row>
    <row r="526" spans="2:18" x14ac:dyDescent="0.25">
      <c r="B526" s="61"/>
      <c r="D526" s="62"/>
      <c r="E526" s="55"/>
      <c r="F526" s="55"/>
      <c r="G526" s="55"/>
      <c r="H526" s="55"/>
      <c r="I526" s="55"/>
      <c r="J526" s="55"/>
      <c r="K526" s="55"/>
      <c r="L526" s="55"/>
      <c r="M526" s="67"/>
      <c r="N526" s="55"/>
      <c r="O526" s="55"/>
      <c r="P526" s="55"/>
      <c r="Q526" s="55"/>
      <c r="R526" s="55"/>
    </row>
    <row r="527" spans="2:18" x14ac:dyDescent="0.25">
      <c r="B527" s="61"/>
      <c r="D527" s="62"/>
      <c r="E527" s="55"/>
      <c r="F527" s="55"/>
      <c r="G527" s="55"/>
      <c r="H527" s="55"/>
      <c r="I527" s="55"/>
      <c r="J527" s="55"/>
      <c r="K527" s="55"/>
      <c r="L527" s="55"/>
      <c r="M527" s="67"/>
      <c r="N527" s="55"/>
      <c r="O527" s="55"/>
      <c r="P527" s="55"/>
      <c r="Q527" s="55"/>
      <c r="R527" s="55"/>
    </row>
    <row r="528" spans="2:18" x14ac:dyDescent="0.25">
      <c r="B528" s="61"/>
      <c r="D528" s="62"/>
      <c r="E528" s="55"/>
      <c r="F528" s="55"/>
      <c r="G528" s="55"/>
      <c r="H528" s="55"/>
      <c r="I528" s="55"/>
      <c r="J528" s="55"/>
      <c r="K528" s="55"/>
      <c r="L528" s="55"/>
      <c r="M528" s="67"/>
      <c r="N528" s="55"/>
      <c r="O528" s="55"/>
      <c r="P528" s="55"/>
      <c r="Q528" s="55"/>
      <c r="R528" s="55"/>
    </row>
    <row r="529" spans="2:18" x14ac:dyDescent="0.25">
      <c r="B529" s="61"/>
      <c r="D529" s="62"/>
      <c r="E529" s="55"/>
      <c r="F529" s="55"/>
      <c r="G529" s="55"/>
      <c r="H529" s="55"/>
      <c r="I529" s="55"/>
      <c r="J529" s="55"/>
      <c r="K529" s="55"/>
      <c r="L529" s="55"/>
      <c r="M529" s="67"/>
      <c r="N529" s="55"/>
      <c r="O529" s="55"/>
      <c r="P529" s="55"/>
      <c r="Q529" s="55"/>
      <c r="R529" s="55"/>
    </row>
    <row r="530" spans="2:18" x14ac:dyDescent="0.25">
      <c r="B530" s="61"/>
      <c r="D530" s="62"/>
      <c r="E530" s="55"/>
      <c r="F530" s="55"/>
      <c r="G530" s="55"/>
      <c r="H530" s="55"/>
      <c r="I530" s="55"/>
      <c r="J530" s="55"/>
      <c r="K530" s="55"/>
      <c r="L530" s="55"/>
      <c r="M530" s="67"/>
      <c r="N530" s="55"/>
      <c r="O530" s="55"/>
      <c r="P530" s="55"/>
      <c r="Q530" s="55"/>
      <c r="R530" s="55"/>
    </row>
    <row r="531" spans="2:18" x14ac:dyDescent="0.25">
      <c r="B531" s="61"/>
      <c r="D531" s="62"/>
      <c r="E531" s="55"/>
      <c r="F531" s="55"/>
      <c r="G531" s="55"/>
      <c r="H531" s="55"/>
      <c r="I531" s="55"/>
      <c r="J531" s="55"/>
      <c r="K531" s="55"/>
      <c r="L531" s="55"/>
      <c r="M531" s="67"/>
      <c r="N531" s="55"/>
      <c r="O531" s="55"/>
      <c r="P531" s="55"/>
      <c r="Q531" s="55"/>
      <c r="R531" s="55"/>
    </row>
    <row r="532" spans="2:18" x14ac:dyDescent="0.25">
      <c r="B532" s="61"/>
      <c r="D532" s="62"/>
      <c r="E532" s="55"/>
      <c r="F532" s="55"/>
      <c r="G532" s="55"/>
      <c r="H532" s="55"/>
      <c r="I532" s="55"/>
      <c r="J532" s="55"/>
      <c r="K532" s="55"/>
      <c r="L532" s="55"/>
      <c r="M532" s="67"/>
      <c r="N532" s="55"/>
      <c r="O532" s="55"/>
      <c r="P532" s="55"/>
      <c r="Q532" s="55"/>
      <c r="R532" s="55"/>
    </row>
    <row r="533" spans="2:18" x14ac:dyDescent="0.25">
      <c r="B533" s="61"/>
      <c r="D533" s="62"/>
      <c r="E533" s="55"/>
      <c r="F533" s="55"/>
      <c r="G533" s="55"/>
      <c r="H533" s="55"/>
      <c r="I533" s="55"/>
      <c r="J533" s="55"/>
      <c r="K533" s="55"/>
      <c r="L533" s="55"/>
      <c r="M533" s="67"/>
      <c r="N533" s="55"/>
      <c r="O533" s="55"/>
      <c r="P533" s="55"/>
      <c r="Q533" s="55"/>
      <c r="R533" s="55"/>
    </row>
    <row r="534" spans="2:18" x14ac:dyDescent="0.25">
      <c r="B534" s="61"/>
      <c r="D534" s="62"/>
      <c r="E534" s="55"/>
      <c r="F534" s="55"/>
      <c r="G534" s="55"/>
      <c r="H534" s="55"/>
      <c r="I534" s="55"/>
      <c r="J534" s="55"/>
      <c r="K534" s="55"/>
      <c r="L534" s="55"/>
      <c r="M534" s="67"/>
      <c r="N534" s="55"/>
      <c r="O534" s="55"/>
      <c r="P534" s="55"/>
      <c r="Q534" s="55"/>
      <c r="R534" s="55"/>
    </row>
    <row r="535" spans="2:18" x14ac:dyDescent="0.25">
      <c r="B535" s="61"/>
      <c r="D535" s="62"/>
      <c r="E535" s="55"/>
      <c r="F535" s="55"/>
      <c r="G535" s="55"/>
      <c r="H535" s="55"/>
      <c r="I535" s="55"/>
      <c r="J535" s="55"/>
      <c r="K535" s="55"/>
      <c r="L535" s="55"/>
      <c r="M535" s="67"/>
      <c r="N535" s="55"/>
      <c r="O535" s="55"/>
      <c r="P535" s="55"/>
      <c r="Q535" s="55"/>
      <c r="R535" s="55"/>
    </row>
    <row r="536" spans="2:18" x14ac:dyDescent="0.25">
      <c r="B536" s="61"/>
      <c r="D536" s="62"/>
      <c r="E536" s="55"/>
      <c r="F536" s="55"/>
      <c r="G536" s="55"/>
      <c r="H536" s="55"/>
      <c r="I536" s="55"/>
      <c r="J536" s="55"/>
      <c r="K536" s="55"/>
      <c r="L536" s="55"/>
      <c r="M536" s="67"/>
      <c r="N536" s="55"/>
      <c r="O536" s="55"/>
      <c r="P536" s="55"/>
      <c r="Q536" s="55"/>
      <c r="R536" s="55"/>
    </row>
    <row r="537" spans="2:18" x14ac:dyDescent="0.25">
      <c r="B537" s="61"/>
      <c r="D537" s="62"/>
      <c r="E537" s="55"/>
      <c r="F537" s="55"/>
      <c r="G537" s="55"/>
      <c r="H537" s="55"/>
      <c r="I537" s="55"/>
      <c r="J537" s="55"/>
      <c r="K537" s="55"/>
      <c r="L537" s="55"/>
      <c r="M537" s="67"/>
      <c r="N537" s="55"/>
      <c r="O537" s="55"/>
      <c r="P537" s="55"/>
      <c r="Q537" s="55"/>
      <c r="R537" s="55"/>
    </row>
    <row r="538" spans="2:18" x14ac:dyDescent="0.25">
      <c r="B538" s="61"/>
      <c r="D538" s="62"/>
      <c r="E538" s="55"/>
      <c r="F538" s="55"/>
      <c r="G538" s="55"/>
      <c r="H538" s="55"/>
      <c r="I538" s="55"/>
      <c r="J538" s="55"/>
      <c r="K538" s="55"/>
      <c r="L538" s="55"/>
      <c r="M538" s="67"/>
      <c r="N538" s="55"/>
      <c r="O538" s="55"/>
      <c r="P538" s="55"/>
      <c r="Q538" s="55"/>
      <c r="R538" s="55"/>
    </row>
    <row r="539" spans="2:18" x14ac:dyDescent="0.25">
      <c r="B539" s="61"/>
      <c r="D539" s="62"/>
      <c r="E539" s="55"/>
      <c r="F539" s="55"/>
      <c r="G539" s="55"/>
      <c r="H539" s="55"/>
      <c r="I539" s="55"/>
      <c r="J539" s="55"/>
      <c r="K539" s="55"/>
      <c r="L539" s="55"/>
      <c r="M539" s="67"/>
      <c r="N539" s="55"/>
      <c r="O539" s="55"/>
      <c r="P539" s="55"/>
      <c r="Q539" s="55"/>
      <c r="R539" s="55"/>
    </row>
    <row r="540" spans="2:18" x14ac:dyDescent="0.25">
      <c r="B540" s="61"/>
      <c r="D540" s="62"/>
      <c r="E540" s="55"/>
      <c r="F540" s="55"/>
      <c r="G540" s="55"/>
      <c r="H540" s="55"/>
      <c r="I540" s="55"/>
      <c r="J540" s="55"/>
      <c r="K540" s="55"/>
      <c r="L540" s="55"/>
      <c r="M540" s="67"/>
      <c r="N540" s="55"/>
      <c r="O540" s="55"/>
      <c r="P540" s="55"/>
      <c r="Q540" s="55"/>
      <c r="R540" s="55"/>
    </row>
    <row r="541" spans="2:18" x14ac:dyDescent="0.25">
      <c r="B541" s="61"/>
      <c r="D541" s="62"/>
      <c r="E541" s="55"/>
      <c r="F541" s="55"/>
      <c r="G541" s="55"/>
      <c r="H541" s="55"/>
      <c r="I541" s="55"/>
      <c r="J541" s="55"/>
      <c r="K541" s="55"/>
      <c r="L541" s="55"/>
      <c r="M541" s="67"/>
      <c r="N541" s="55"/>
      <c r="O541" s="55"/>
      <c r="P541" s="55"/>
      <c r="Q541" s="55"/>
      <c r="R541" s="55"/>
    </row>
    <row r="542" spans="2:18" x14ac:dyDescent="0.25">
      <c r="B542" s="61"/>
      <c r="D542" s="62"/>
      <c r="E542" s="55"/>
      <c r="F542" s="55"/>
      <c r="G542" s="55"/>
      <c r="H542" s="55"/>
      <c r="I542" s="55"/>
      <c r="J542" s="55"/>
      <c r="K542" s="55"/>
      <c r="L542" s="55"/>
      <c r="M542" s="67"/>
      <c r="N542" s="55"/>
      <c r="O542" s="55"/>
      <c r="P542" s="55"/>
      <c r="Q542" s="55"/>
      <c r="R542" s="55"/>
    </row>
    <row r="543" spans="2:18" x14ac:dyDescent="0.25">
      <c r="B543" s="61"/>
      <c r="D543" s="62"/>
      <c r="E543" s="55"/>
      <c r="F543" s="55"/>
      <c r="G543" s="55"/>
      <c r="H543" s="55"/>
      <c r="I543" s="55"/>
      <c r="J543" s="55"/>
      <c r="K543" s="55"/>
      <c r="L543" s="55"/>
      <c r="M543" s="67"/>
      <c r="N543" s="55"/>
      <c r="O543" s="55"/>
      <c r="P543" s="55"/>
      <c r="Q543" s="55"/>
      <c r="R543" s="55"/>
    </row>
    <row r="544" spans="2:18" x14ac:dyDescent="0.25">
      <c r="B544" s="61"/>
      <c r="D544" s="62"/>
      <c r="E544" s="55"/>
      <c r="F544" s="55"/>
      <c r="G544" s="55"/>
      <c r="H544" s="55"/>
      <c r="I544" s="55"/>
      <c r="J544" s="55"/>
      <c r="K544" s="55"/>
      <c r="L544" s="55"/>
      <c r="M544" s="67"/>
      <c r="N544" s="55"/>
      <c r="O544" s="55"/>
      <c r="P544" s="55"/>
      <c r="Q544" s="55"/>
      <c r="R544" s="55"/>
    </row>
    <row r="545" spans="2:18" x14ac:dyDescent="0.25">
      <c r="B545" s="61"/>
      <c r="D545" s="62"/>
      <c r="E545" s="55"/>
      <c r="F545" s="55"/>
      <c r="G545" s="55"/>
      <c r="H545" s="55"/>
      <c r="I545" s="55"/>
      <c r="J545" s="55"/>
      <c r="K545" s="55"/>
      <c r="L545" s="55"/>
      <c r="M545" s="67"/>
      <c r="N545" s="55"/>
      <c r="O545" s="55"/>
      <c r="P545" s="55"/>
      <c r="Q545" s="55"/>
      <c r="R545" s="55"/>
    </row>
    <row r="546" spans="2:18" x14ac:dyDescent="0.25">
      <c r="B546" s="61"/>
      <c r="D546" s="62"/>
      <c r="E546" s="55"/>
      <c r="F546" s="55"/>
      <c r="G546" s="55"/>
      <c r="H546" s="55"/>
      <c r="I546" s="55"/>
      <c r="J546" s="55"/>
      <c r="K546" s="55"/>
      <c r="L546" s="55"/>
      <c r="M546" s="67"/>
      <c r="N546" s="55"/>
      <c r="O546" s="55"/>
      <c r="P546" s="55"/>
      <c r="Q546" s="55"/>
      <c r="R546" s="55"/>
    </row>
    <row r="547" spans="2:18" x14ac:dyDescent="0.25">
      <c r="B547" s="61"/>
      <c r="D547" s="62"/>
      <c r="E547" s="55"/>
      <c r="F547" s="55"/>
      <c r="G547" s="55"/>
      <c r="H547" s="55"/>
      <c r="I547" s="55"/>
      <c r="J547" s="55"/>
      <c r="K547" s="55"/>
      <c r="L547" s="55"/>
      <c r="M547" s="67"/>
      <c r="N547" s="55"/>
      <c r="O547" s="55"/>
      <c r="P547" s="55"/>
      <c r="Q547" s="55"/>
      <c r="R547" s="55"/>
    </row>
    <row r="548" spans="2:18" x14ac:dyDescent="0.25">
      <c r="B548" s="61"/>
      <c r="D548" s="62"/>
      <c r="E548" s="55"/>
      <c r="F548" s="55"/>
      <c r="G548" s="55"/>
      <c r="H548" s="55"/>
      <c r="I548" s="55"/>
      <c r="J548" s="55"/>
      <c r="K548" s="55"/>
      <c r="L548" s="55"/>
      <c r="M548" s="67"/>
      <c r="N548" s="55"/>
      <c r="O548" s="55"/>
      <c r="P548" s="55"/>
      <c r="Q548" s="55"/>
      <c r="R548" s="55"/>
    </row>
    <row r="549" spans="2:18" x14ac:dyDescent="0.25">
      <c r="B549" s="61"/>
      <c r="D549" s="62"/>
      <c r="E549" s="55"/>
      <c r="F549" s="55"/>
      <c r="G549" s="55"/>
      <c r="H549" s="55"/>
      <c r="I549" s="55"/>
      <c r="J549" s="55"/>
      <c r="K549" s="55"/>
      <c r="L549" s="55"/>
      <c r="M549" s="67"/>
      <c r="N549" s="55"/>
      <c r="O549" s="55"/>
      <c r="P549" s="55"/>
      <c r="Q549" s="55"/>
      <c r="R549" s="55"/>
    </row>
    <row r="550" spans="2:18" x14ac:dyDescent="0.25">
      <c r="B550" s="61"/>
      <c r="D550" s="62"/>
      <c r="E550" s="55"/>
      <c r="F550" s="55"/>
      <c r="G550" s="55"/>
      <c r="H550" s="55"/>
      <c r="I550" s="55"/>
      <c r="J550" s="55"/>
      <c r="K550" s="55"/>
      <c r="L550" s="55"/>
      <c r="M550" s="67"/>
      <c r="N550" s="55"/>
      <c r="O550" s="55"/>
      <c r="P550" s="55"/>
      <c r="Q550" s="55"/>
      <c r="R550" s="55"/>
    </row>
    <row r="551" spans="2:18" x14ac:dyDescent="0.25">
      <c r="B551" s="61"/>
      <c r="D551" s="62"/>
      <c r="E551" s="55"/>
      <c r="F551" s="55"/>
      <c r="G551" s="55"/>
      <c r="H551" s="55"/>
      <c r="I551" s="55"/>
      <c r="J551" s="55"/>
      <c r="K551" s="55"/>
      <c r="L551" s="55"/>
      <c r="M551" s="67"/>
      <c r="N551" s="55"/>
      <c r="O551" s="55"/>
      <c r="P551" s="55"/>
      <c r="Q551" s="55"/>
      <c r="R551" s="55"/>
    </row>
    <row r="552" spans="2:18" x14ac:dyDescent="0.25">
      <c r="B552" s="61"/>
      <c r="D552" s="62"/>
      <c r="E552" s="55"/>
      <c r="F552" s="55"/>
      <c r="G552" s="55"/>
      <c r="H552" s="55"/>
      <c r="I552" s="55"/>
      <c r="J552" s="55"/>
      <c r="K552" s="55"/>
      <c r="L552" s="55"/>
      <c r="M552" s="67"/>
      <c r="N552" s="55"/>
      <c r="O552" s="55"/>
      <c r="P552" s="55"/>
      <c r="Q552" s="55"/>
      <c r="R552" s="55"/>
    </row>
    <row r="553" spans="2:18" x14ac:dyDescent="0.25">
      <c r="B553" s="61"/>
      <c r="D553" s="62"/>
      <c r="E553" s="55"/>
      <c r="F553" s="55"/>
      <c r="G553" s="55"/>
      <c r="H553" s="55"/>
      <c r="I553" s="55"/>
      <c r="J553" s="55"/>
      <c r="K553" s="55"/>
      <c r="L553" s="55"/>
      <c r="M553" s="67"/>
      <c r="N553" s="55"/>
      <c r="O553" s="55"/>
      <c r="P553" s="55"/>
      <c r="Q553" s="55"/>
      <c r="R553" s="55"/>
    </row>
    <row r="554" spans="2:18" x14ac:dyDescent="0.25">
      <c r="B554" s="61"/>
      <c r="D554" s="62"/>
      <c r="E554" s="55"/>
      <c r="F554" s="55"/>
      <c r="G554" s="55"/>
      <c r="H554" s="55"/>
      <c r="I554" s="55"/>
      <c r="J554" s="55"/>
      <c r="K554" s="55"/>
      <c r="L554" s="55"/>
      <c r="M554" s="67"/>
      <c r="N554" s="55"/>
      <c r="O554" s="55"/>
      <c r="P554" s="55"/>
      <c r="Q554" s="55"/>
      <c r="R554" s="55"/>
    </row>
    <row r="555" spans="2:18" x14ac:dyDescent="0.25">
      <c r="B555" s="61"/>
      <c r="D555" s="62"/>
      <c r="E555" s="55"/>
      <c r="F555" s="55"/>
      <c r="G555" s="55"/>
      <c r="H555" s="55"/>
      <c r="I555" s="55"/>
      <c r="J555" s="55"/>
      <c r="K555" s="55"/>
      <c r="L555" s="55"/>
      <c r="M555" s="67"/>
      <c r="N555" s="55"/>
      <c r="O555" s="55"/>
      <c r="P555" s="55"/>
      <c r="Q555" s="55"/>
      <c r="R555" s="55"/>
    </row>
    <row r="556" spans="2:18" x14ac:dyDescent="0.25">
      <c r="B556" s="61"/>
      <c r="D556" s="62"/>
      <c r="E556" s="55"/>
      <c r="F556" s="55"/>
      <c r="G556" s="55"/>
      <c r="H556" s="55"/>
      <c r="I556" s="55"/>
      <c r="J556" s="55"/>
      <c r="K556" s="55"/>
      <c r="L556" s="55"/>
      <c r="M556" s="67"/>
      <c r="N556" s="55"/>
      <c r="O556" s="55"/>
      <c r="P556" s="55"/>
      <c r="Q556" s="55"/>
      <c r="R556" s="55"/>
    </row>
    <row r="557" spans="2:18" x14ac:dyDescent="0.25">
      <c r="B557" s="61"/>
      <c r="D557" s="62"/>
      <c r="E557" s="55"/>
      <c r="F557" s="55"/>
      <c r="G557" s="55"/>
      <c r="H557" s="55"/>
      <c r="I557" s="55"/>
      <c r="J557" s="55"/>
      <c r="K557" s="55"/>
      <c r="L557" s="55"/>
      <c r="M557" s="67"/>
      <c r="N557" s="55"/>
      <c r="O557" s="55"/>
      <c r="P557" s="55"/>
      <c r="Q557" s="55"/>
      <c r="R557" s="55"/>
    </row>
    <row r="558" spans="2:18" x14ac:dyDescent="0.25">
      <c r="B558" s="61"/>
      <c r="D558" s="62"/>
      <c r="E558" s="55"/>
      <c r="F558" s="55"/>
      <c r="G558" s="55"/>
      <c r="H558" s="55"/>
      <c r="I558" s="55"/>
      <c r="J558" s="55"/>
      <c r="K558" s="55"/>
      <c r="L558" s="55"/>
      <c r="M558" s="67"/>
      <c r="N558" s="55"/>
      <c r="O558" s="55"/>
      <c r="P558" s="55"/>
      <c r="Q558" s="55"/>
      <c r="R558" s="55"/>
    </row>
    <row r="559" spans="2:18" x14ac:dyDescent="0.25">
      <c r="B559" s="61"/>
      <c r="D559" s="62"/>
      <c r="E559" s="55"/>
      <c r="F559" s="55"/>
      <c r="G559" s="55"/>
      <c r="H559" s="55"/>
      <c r="I559" s="55"/>
      <c r="J559" s="55"/>
      <c r="K559" s="55"/>
      <c r="L559" s="55"/>
      <c r="M559" s="67"/>
      <c r="N559" s="55"/>
      <c r="O559" s="55"/>
      <c r="P559" s="55"/>
      <c r="Q559" s="55"/>
      <c r="R559" s="55"/>
    </row>
    <row r="560" spans="2:18" x14ac:dyDescent="0.25">
      <c r="B560" s="61"/>
      <c r="D560" s="62"/>
      <c r="E560" s="55"/>
      <c r="F560" s="55"/>
      <c r="G560" s="55"/>
      <c r="H560" s="55"/>
      <c r="I560" s="55"/>
      <c r="J560" s="55"/>
      <c r="K560" s="55"/>
      <c r="L560" s="55"/>
      <c r="M560" s="67"/>
      <c r="N560" s="55"/>
      <c r="O560" s="55"/>
      <c r="P560" s="55"/>
      <c r="Q560" s="55"/>
      <c r="R560" s="55"/>
    </row>
    <row r="561" spans="2:18" x14ac:dyDescent="0.25">
      <c r="B561" s="61"/>
      <c r="D561" s="62"/>
      <c r="E561" s="55"/>
      <c r="F561" s="55"/>
      <c r="G561" s="55"/>
      <c r="H561" s="55"/>
      <c r="I561" s="55"/>
      <c r="J561" s="55"/>
      <c r="K561" s="55"/>
      <c r="L561" s="55"/>
      <c r="M561" s="67"/>
      <c r="N561" s="55"/>
      <c r="O561" s="55"/>
      <c r="P561" s="55"/>
      <c r="Q561" s="55"/>
      <c r="R561" s="55"/>
    </row>
    <row r="562" spans="2:18" x14ac:dyDescent="0.25">
      <c r="B562" s="61"/>
      <c r="D562" s="62"/>
      <c r="E562" s="55"/>
      <c r="F562" s="55"/>
      <c r="G562" s="55"/>
      <c r="H562" s="55"/>
      <c r="I562" s="55"/>
      <c r="J562" s="55"/>
      <c r="K562" s="55"/>
      <c r="L562" s="55"/>
      <c r="M562" s="67"/>
      <c r="N562" s="55"/>
      <c r="O562" s="55"/>
      <c r="P562" s="55"/>
      <c r="Q562" s="55"/>
      <c r="R562" s="55"/>
    </row>
    <row r="563" spans="2:18" x14ac:dyDescent="0.25">
      <c r="B563" s="61"/>
      <c r="D563" s="62"/>
      <c r="E563" s="55"/>
      <c r="F563" s="55"/>
      <c r="G563" s="55"/>
      <c r="H563" s="55"/>
      <c r="I563" s="55"/>
      <c r="J563" s="55"/>
      <c r="K563" s="55"/>
      <c r="L563" s="55"/>
      <c r="M563" s="67"/>
      <c r="N563" s="55"/>
      <c r="O563" s="55"/>
      <c r="P563" s="55"/>
      <c r="Q563" s="55"/>
      <c r="R563" s="55"/>
    </row>
    <row r="564" spans="2:18" x14ac:dyDescent="0.25">
      <c r="B564" s="61"/>
      <c r="D564" s="62"/>
      <c r="E564" s="55"/>
      <c r="F564" s="55"/>
      <c r="G564" s="55"/>
      <c r="H564" s="55"/>
      <c r="I564" s="55"/>
      <c r="J564" s="55"/>
      <c r="K564" s="55"/>
      <c r="L564" s="55"/>
      <c r="M564" s="67"/>
      <c r="N564" s="55"/>
      <c r="O564" s="55"/>
      <c r="P564" s="55"/>
      <c r="Q564" s="55"/>
      <c r="R564" s="55"/>
    </row>
    <row r="565" spans="2:18" x14ac:dyDescent="0.25">
      <c r="B565" s="61"/>
      <c r="D565" s="62"/>
      <c r="E565" s="55"/>
      <c r="F565" s="55"/>
      <c r="G565" s="55"/>
      <c r="H565" s="55"/>
      <c r="I565" s="55"/>
      <c r="J565" s="55"/>
      <c r="K565" s="55"/>
      <c r="L565" s="55"/>
      <c r="M565" s="67"/>
      <c r="N565" s="55"/>
      <c r="O565" s="55"/>
      <c r="P565" s="55"/>
      <c r="Q565" s="55"/>
      <c r="R565" s="55"/>
    </row>
    <row r="566" spans="2:18" x14ac:dyDescent="0.25">
      <c r="B566" s="61"/>
      <c r="D566" s="62"/>
      <c r="E566" s="55"/>
      <c r="F566" s="55"/>
      <c r="G566" s="55"/>
      <c r="H566" s="55"/>
      <c r="I566" s="55"/>
      <c r="J566" s="55"/>
      <c r="K566" s="55"/>
      <c r="L566" s="55"/>
      <c r="M566" s="67"/>
      <c r="N566" s="55"/>
      <c r="O566" s="55"/>
      <c r="P566" s="55"/>
      <c r="Q566" s="55"/>
      <c r="R566" s="55"/>
    </row>
    <row r="567" spans="2:18" x14ac:dyDescent="0.25">
      <c r="B567" s="61"/>
      <c r="D567" s="62"/>
      <c r="E567" s="55"/>
      <c r="F567" s="55"/>
      <c r="G567" s="55"/>
      <c r="H567" s="55"/>
      <c r="I567" s="55"/>
      <c r="J567" s="55"/>
      <c r="K567" s="55"/>
      <c r="L567" s="55"/>
      <c r="M567" s="67"/>
      <c r="N567" s="55"/>
      <c r="O567" s="55"/>
      <c r="P567" s="55"/>
      <c r="Q567" s="55"/>
      <c r="R567" s="55"/>
    </row>
    <row r="568" spans="2:18" x14ac:dyDescent="0.25">
      <c r="B568" s="61"/>
      <c r="D568" s="62"/>
      <c r="E568" s="55"/>
      <c r="F568" s="55"/>
      <c r="G568" s="55"/>
      <c r="H568" s="55"/>
      <c r="I568" s="55"/>
      <c r="J568" s="55"/>
      <c r="K568" s="55"/>
      <c r="L568" s="55"/>
      <c r="M568" s="67"/>
      <c r="N568" s="55"/>
      <c r="O568" s="55"/>
      <c r="P568" s="55"/>
      <c r="Q568" s="55"/>
      <c r="R568" s="55"/>
    </row>
    <row r="569" spans="2:18" x14ac:dyDescent="0.25">
      <c r="B569" s="61"/>
      <c r="D569" s="62"/>
      <c r="E569" s="55"/>
      <c r="F569" s="55"/>
      <c r="G569" s="55"/>
      <c r="H569" s="55"/>
      <c r="I569" s="55"/>
      <c r="J569" s="55"/>
      <c r="K569" s="55"/>
      <c r="L569" s="55"/>
      <c r="M569" s="67"/>
      <c r="N569" s="55"/>
      <c r="O569" s="55"/>
      <c r="P569" s="55"/>
      <c r="Q569" s="55"/>
      <c r="R569" s="55"/>
    </row>
    <row r="570" spans="2:18" x14ac:dyDescent="0.25">
      <c r="B570" s="61"/>
      <c r="D570" s="62"/>
      <c r="E570" s="55"/>
      <c r="F570" s="55"/>
      <c r="G570" s="55"/>
      <c r="H570" s="55"/>
      <c r="I570" s="55"/>
      <c r="J570" s="55"/>
      <c r="K570" s="55"/>
      <c r="L570" s="55"/>
      <c r="M570" s="67"/>
      <c r="N570" s="55"/>
      <c r="O570" s="55"/>
      <c r="P570" s="55"/>
      <c r="Q570" s="55"/>
      <c r="R570" s="55"/>
    </row>
    <row r="571" spans="2:18" x14ac:dyDescent="0.25">
      <c r="B571" s="61"/>
      <c r="D571" s="62"/>
      <c r="E571" s="55"/>
      <c r="F571" s="55"/>
      <c r="G571" s="55"/>
      <c r="H571" s="55"/>
      <c r="I571" s="55"/>
      <c r="J571" s="55"/>
      <c r="K571" s="55"/>
      <c r="L571" s="55"/>
      <c r="M571" s="67"/>
      <c r="N571" s="55"/>
      <c r="O571" s="55"/>
      <c r="P571" s="55"/>
      <c r="Q571" s="55"/>
      <c r="R571" s="55"/>
    </row>
    <row r="572" spans="2:18" x14ac:dyDescent="0.25">
      <c r="B572" s="61"/>
      <c r="D572" s="62"/>
      <c r="E572" s="55"/>
      <c r="F572" s="55"/>
      <c r="G572" s="55"/>
      <c r="H572" s="55"/>
      <c r="I572" s="55"/>
      <c r="J572" s="55"/>
      <c r="K572" s="55"/>
      <c r="L572" s="55"/>
      <c r="M572" s="67"/>
      <c r="N572" s="55"/>
      <c r="O572" s="55"/>
      <c r="P572" s="55"/>
      <c r="Q572" s="55"/>
      <c r="R572" s="55"/>
    </row>
    <row r="573" spans="2:18" x14ac:dyDescent="0.25">
      <c r="B573" s="61"/>
      <c r="D573" s="62"/>
      <c r="E573" s="55"/>
      <c r="F573" s="55"/>
      <c r="G573" s="55"/>
      <c r="H573" s="55"/>
      <c r="I573" s="55"/>
      <c r="J573" s="55"/>
      <c r="K573" s="55"/>
      <c r="L573" s="55"/>
      <c r="M573" s="67"/>
      <c r="N573" s="55"/>
      <c r="O573" s="55"/>
      <c r="P573" s="55"/>
      <c r="Q573" s="55"/>
      <c r="R573" s="55"/>
    </row>
    <row r="574" spans="2:18" x14ac:dyDescent="0.25">
      <c r="B574" s="61"/>
      <c r="D574" s="62"/>
      <c r="E574" s="55"/>
      <c r="F574" s="55"/>
      <c r="G574" s="55"/>
      <c r="H574" s="55"/>
      <c r="I574" s="55"/>
      <c r="J574" s="55"/>
      <c r="K574" s="55"/>
      <c r="L574" s="55"/>
      <c r="M574" s="67"/>
      <c r="N574" s="55"/>
      <c r="O574" s="55"/>
      <c r="P574" s="55"/>
      <c r="Q574" s="55"/>
      <c r="R574" s="55"/>
    </row>
    <row r="575" spans="2:18" x14ac:dyDescent="0.25">
      <c r="B575" s="61"/>
      <c r="D575" s="62"/>
      <c r="E575" s="55"/>
      <c r="F575" s="55"/>
      <c r="G575" s="55"/>
      <c r="H575" s="55"/>
      <c r="I575" s="55"/>
      <c r="J575" s="55"/>
      <c r="K575" s="55"/>
      <c r="L575" s="55"/>
      <c r="M575" s="67"/>
      <c r="N575" s="55"/>
      <c r="O575" s="55"/>
      <c r="P575" s="55"/>
      <c r="Q575" s="55"/>
      <c r="R575" s="55"/>
    </row>
    <row r="576" spans="2:18" x14ac:dyDescent="0.25">
      <c r="B576" s="61"/>
      <c r="D576" s="62"/>
      <c r="E576" s="55"/>
      <c r="F576" s="55"/>
      <c r="G576" s="55"/>
      <c r="H576" s="55"/>
      <c r="I576" s="55"/>
      <c r="J576" s="55"/>
      <c r="K576" s="55"/>
      <c r="L576" s="55"/>
      <c r="M576" s="67"/>
      <c r="N576" s="55"/>
      <c r="O576" s="55"/>
      <c r="P576" s="55"/>
      <c r="Q576" s="55"/>
      <c r="R576" s="55"/>
    </row>
    <row r="577" spans="2:18" x14ac:dyDescent="0.25">
      <c r="B577" s="61"/>
      <c r="D577" s="62"/>
      <c r="E577" s="55"/>
      <c r="F577" s="55"/>
      <c r="G577" s="55"/>
      <c r="H577" s="55"/>
      <c r="I577" s="55"/>
      <c r="J577" s="55"/>
      <c r="K577" s="55"/>
      <c r="L577" s="55"/>
      <c r="M577" s="67"/>
      <c r="N577" s="55"/>
      <c r="O577" s="55"/>
      <c r="P577" s="55"/>
      <c r="Q577" s="55"/>
      <c r="R577" s="55"/>
    </row>
    <row r="578" spans="2:18" x14ac:dyDescent="0.25">
      <c r="B578" s="61"/>
      <c r="D578" s="62"/>
      <c r="E578" s="55"/>
      <c r="F578" s="55"/>
      <c r="G578" s="55"/>
      <c r="H578" s="55"/>
      <c r="I578" s="55"/>
      <c r="J578" s="55"/>
      <c r="K578" s="55"/>
      <c r="L578" s="55"/>
      <c r="M578" s="67"/>
      <c r="N578" s="55"/>
      <c r="O578" s="55"/>
      <c r="P578" s="55"/>
      <c r="Q578" s="55"/>
      <c r="R578" s="55"/>
    </row>
    <row r="579" spans="2:18" x14ac:dyDescent="0.25">
      <c r="B579" s="61"/>
      <c r="D579" s="62"/>
      <c r="E579" s="55"/>
      <c r="F579" s="55"/>
      <c r="G579" s="55"/>
      <c r="H579" s="55"/>
      <c r="I579" s="55"/>
      <c r="J579" s="55"/>
      <c r="K579" s="55"/>
      <c r="L579" s="55"/>
      <c r="M579" s="67"/>
      <c r="N579" s="55"/>
      <c r="O579" s="55"/>
      <c r="P579" s="55"/>
      <c r="Q579" s="55"/>
      <c r="R579" s="55"/>
    </row>
    <row r="580" spans="2:18" x14ac:dyDescent="0.25">
      <c r="B580" s="61"/>
      <c r="D580" s="62"/>
      <c r="E580" s="55"/>
      <c r="F580" s="55"/>
      <c r="G580" s="55"/>
      <c r="H580" s="55"/>
      <c r="I580" s="55"/>
      <c r="J580" s="55"/>
      <c r="K580" s="55"/>
      <c r="L580" s="55"/>
      <c r="M580" s="67"/>
      <c r="N580" s="55"/>
      <c r="O580" s="55"/>
      <c r="P580" s="55"/>
      <c r="Q580" s="55"/>
      <c r="R580" s="55"/>
    </row>
    <row r="581" spans="2:18" x14ac:dyDescent="0.25">
      <c r="B581" s="61"/>
      <c r="D581" s="62"/>
      <c r="E581" s="55"/>
      <c r="F581" s="55"/>
      <c r="G581" s="55"/>
      <c r="H581" s="55"/>
      <c r="I581" s="55"/>
      <c r="J581" s="55"/>
      <c r="K581" s="55"/>
      <c r="L581" s="55"/>
      <c r="M581" s="67"/>
      <c r="N581" s="55"/>
      <c r="O581" s="55"/>
      <c r="P581" s="55"/>
      <c r="Q581" s="55"/>
      <c r="R581" s="55"/>
    </row>
    <row r="582" spans="2:18" x14ac:dyDescent="0.25">
      <c r="B582" s="61"/>
      <c r="D582" s="62"/>
      <c r="E582" s="55"/>
      <c r="F582" s="55"/>
      <c r="G582" s="55"/>
      <c r="H582" s="55"/>
      <c r="I582" s="55"/>
      <c r="J582" s="55"/>
      <c r="K582" s="55"/>
      <c r="L582" s="55"/>
      <c r="M582" s="67"/>
      <c r="N582" s="55"/>
      <c r="O582" s="55"/>
      <c r="P582" s="55"/>
      <c r="Q582" s="55"/>
      <c r="R582" s="55"/>
    </row>
    <row r="583" spans="2:18" x14ac:dyDescent="0.25">
      <c r="B583" s="61"/>
      <c r="D583" s="62"/>
      <c r="E583" s="55"/>
      <c r="F583" s="55"/>
      <c r="G583" s="55"/>
      <c r="H583" s="55"/>
      <c r="I583" s="55"/>
      <c r="J583" s="55"/>
      <c r="K583" s="55"/>
      <c r="L583" s="55"/>
      <c r="M583" s="67"/>
      <c r="N583" s="55"/>
      <c r="O583" s="55"/>
      <c r="P583" s="55"/>
      <c r="Q583" s="55"/>
      <c r="R583" s="55"/>
    </row>
    <row r="584" spans="2:18" x14ac:dyDescent="0.25">
      <c r="B584" s="61"/>
      <c r="D584" s="62"/>
      <c r="E584" s="55"/>
      <c r="F584" s="55"/>
      <c r="G584" s="55"/>
      <c r="H584" s="55"/>
      <c r="I584" s="55"/>
      <c r="J584" s="55"/>
      <c r="K584" s="55"/>
      <c r="L584" s="55"/>
      <c r="M584" s="67"/>
      <c r="N584" s="55"/>
      <c r="O584" s="55"/>
      <c r="P584" s="55"/>
      <c r="Q584" s="55"/>
      <c r="R584" s="55"/>
    </row>
    <row r="585" spans="2:18" x14ac:dyDescent="0.25">
      <c r="B585" s="61"/>
      <c r="D585" s="62"/>
      <c r="E585" s="55"/>
      <c r="F585" s="55"/>
      <c r="G585" s="55"/>
      <c r="H585" s="55"/>
      <c r="I585" s="55"/>
      <c r="J585" s="55"/>
      <c r="K585" s="55"/>
      <c r="L585" s="55"/>
      <c r="M585" s="67"/>
      <c r="N585" s="55"/>
      <c r="O585" s="55"/>
      <c r="P585" s="55"/>
      <c r="Q585" s="55"/>
      <c r="R585" s="55"/>
    </row>
    <row r="586" spans="2:18" x14ac:dyDescent="0.25">
      <c r="B586" s="61"/>
      <c r="D586" s="62"/>
      <c r="E586" s="55"/>
      <c r="F586" s="55"/>
      <c r="G586" s="55"/>
      <c r="H586" s="55"/>
      <c r="I586" s="55"/>
      <c r="J586" s="55"/>
      <c r="K586" s="55"/>
      <c r="L586" s="55"/>
      <c r="M586" s="67"/>
      <c r="N586" s="55"/>
      <c r="O586" s="55"/>
      <c r="P586" s="55"/>
      <c r="Q586" s="55"/>
      <c r="R586" s="55"/>
    </row>
    <row r="587" spans="2:18" x14ac:dyDescent="0.25">
      <c r="B587" s="61"/>
      <c r="D587" s="62"/>
      <c r="E587" s="55"/>
      <c r="F587" s="55"/>
      <c r="G587" s="55"/>
      <c r="H587" s="55"/>
      <c r="I587" s="55"/>
      <c r="J587" s="55"/>
      <c r="K587" s="55"/>
      <c r="L587" s="55"/>
      <c r="M587" s="67"/>
      <c r="N587" s="55"/>
      <c r="O587" s="55"/>
      <c r="P587" s="55"/>
      <c r="Q587" s="55"/>
      <c r="R587" s="55"/>
    </row>
    <row r="588" spans="2:18" x14ac:dyDescent="0.25">
      <c r="B588" s="61"/>
      <c r="D588" s="62"/>
      <c r="E588" s="55"/>
      <c r="F588" s="55"/>
      <c r="G588" s="55"/>
      <c r="H588" s="55"/>
      <c r="I588" s="55"/>
      <c r="J588" s="55"/>
      <c r="K588" s="55"/>
      <c r="L588" s="55"/>
      <c r="M588" s="67"/>
      <c r="N588" s="55"/>
      <c r="O588" s="55"/>
      <c r="P588" s="55"/>
      <c r="Q588" s="55"/>
      <c r="R588" s="55"/>
    </row>
    <row r="589" spans="2:18" x14ac:dyDescent="0.25">
      <c r="B589" s="61"/>
      <c r="D589" s="62"/>
      <c r="E589" s="55"/>
      <c r="F589" s="55"/>
      <c r="G589" s="55"/>
      <c r="H589" s="55"/>
      <c r="I589" s="55"/>
      <c r="J589" s="55"/>
      <c r="K589" s="55"/>
      <c r="L589" s="55"/>
      <c r="M589" s="67"/>
      <c r="N589" s="55"/>
      <c r="O589" s="55"/>
      <c r="P589" s="55"/>
      <c r="Q589" s="55"/>
      <c r="R589" s="55"/>
    </row>
    <row r="590" spans="2:18" x14ac:dyDescent="0.25">
      <c r="B590" s="61"/>
      <c r="D590" s="62"/>
      <c r="E590" s="55"/>
      <c r="F590" s="55"/>
      <c r="G590" s="55"/>
      <c r="H590" s="55"/>
      <c r="I590" s="55"/>
      <c r="J590" s="55"/>
      <c r="K590" s="55"/>
      <c r="L590" s="55"/>
      <c r="M590" s="67"/>
      <c r="N590" s="55"/>
      <c r="O590" s="55"/>
      <c r="P590" s="55"/>
      <c r="Q590" s="55"/>
      <c r="R590" s="55"/>
    </row>
    <row r="591" spans="2:18" x14ac:dyDescent="0.25">
      <c r="B591" s="61"/>
      <c r="D591" s="62"/>
      <c r="E591" s="55"/>
      <c r="F591" s="55"/>
      <c r="G591" s="55"/>
      <c r="H591" s="55"/>
      <c r="I591" s="55"/>
      <c r="J591" s="55"/>
      <c r="K591" s="55"/>
      <c r="L591" s="55"/>
      <c r="M591" s="67"/>
      <c r="N591" s="55"/>
      <c r="O591" s="55"/>
      <c r="P591" s="55"/>
      <c r="Q591" s="55"/>
      <c r="R591" s="55"/>
    </row>
    <row r="592" spans="2:18" x14ac:dyDescent="0.25">
      <c r="B592" s="61"/>
      <c r="D592" s="62"/>
      <c r="E592" s="55"/>
      <c r="F592" s="55"/>
      <c r="G592" s="55"/>
      <c r="H592" s="55"/>
      <c r="I592" s="55"/>
      <c r="J592" s="55"/>
      <c r="K592" s="55"/>
      <c r="L592" s="55"/>
      <c r="M592" s="67"/>
      <c r="N592" s="55"/>
      <c r="O592" s="55"/>
      <c r="P592" s="55"/>
      <c r="Q592" s="55"/>
      <c r="R592" s="55"/>
    </row>
    <row r="593" spans="2:18" x14ac:dyDescent="0.25">
      <c r="B593" s="61"/>
      <c r="D593" s="62"/>
      <c r="E593" s="55"/>
      <c r="F593" s="55"/>
      <c r="G593" s="55"/>
      <c r="H593" s="55"/>
      <c r="I593" s="55"/>
      <c r="J593" s="55"/>
      <c r="K593" s="55"/>
      <c r="L593" s="55"/>
      <c r="M593" s="67"/>
      <c r="N593" s="55"/>
      <c r="O593" s="55"/>
      <c r="P593" s="55"/>
      <c r="Q593" s="55"/>
      <c r="R593" s="55"/>
    </row>
    <row r="594" spans="2:18" x14ac:dyDescent="0.25">
      <c r="B594" s="61"/>
      <c r="D594" s="62"/>
      <c r="E594" s="55"/>
      <c r="F594" s="55"/>
      <c r="G594" s="55"/>
      <c r="H594" s="55"/>
      <c r="I594" s="55"/>
      <c r="J594" s="55"/>
      <c r="K594" s="55"/>
      <c r="L594" s="55"/>
      <c r="M594" s="67"/>
      <c r="N594" s="55"/>
      <c r="O594" s="55"/>
      <c r="P594" s="55"/>
      <c r="Q594" s="55"/>
      <c r="R594" s="55"/>
    </row>
    <row r="595" spans="2:18" x14ac:dyDescent="0.25">
      <c r="B595" s="61"/>
      <c r="D595" s="62"/>
      <c r="E595" s="55"/>
      <c r="F595" s="55"/>
      <c r="G595" s="55"/>
      <c r="H595" s="55"/>
      <c r="I595" s="55"/>
      <c r="J595" s="55"/>
      <c r="K595" s="55"/>
      <c r="L595" s="55"/>
      <c r="M595" s="67"/>
      <c r="N595" s="55"/>
      <c r="O595" s="55"/>
      <c r="P595" s="55"/>
      <c r="Q595" s="55"/>
      <c r="R595" s="55"/>
    </row>
    <row r="596" spans="2:18" x14ac:dyDescent="0.25">
      <c r="B596" s="61"/>
      <c r="D596" s="62"/>
      <c r="E596" s="55"/>
      <c r="F596" s="55"/>
      <c r="G596" s="55"/>
      <c r="H596" s="55"/>
      <c r="I596" s="55"/>
      <c r="J596" s="55"/>
      <c r="K596" s="55"/>
      <c r="L596" s="55"/>
      <c r="M596" s="67"/>
      <c r="N596" s="55"/>
      <c r="O596" s="55"/>
      <c r="P596" s="55"/>
      <c r="Q596" s="55"/>
      <c r="R596" s="55"/>
    </row>
    <row r="597" spans="2:18" x14ac:dyDescent="0.25">
      <c r="B597" s="61"/>
      <c r="D597" s="62"/>
      <c r="E597" s="55"/>
      <c r="F597" s="55"/>
      <c r="G597" s="55"/>
      <c r="H597" s="55"/>
      <c r="I597" s="55"/>
      <c r="J597" s="55"/>
      <c r="K597" s="55"/>
      <c r="L597" s="55"/>
      <c r="M597" s="67"/>
      <c r="N597" s="55"/>
      <c r="O597" s="55"/>
      <c r="P597" s="55"/>
      <c r="Q597" s="55"/>
      <c r="R597" s="55"/>
    </row>
    <row r="598" spans="2:18" x14ac:dyDescent="0.25">
      <c r="B598" s="61"/>
      <c r="D598" s="62"/>
      <c r="E598" s="55"/>
      <c r="F598" s="55"/>
      <c r="G598" s="55"/>
      <c r="H598" s="55"/>
      <c r="I598" s="55"/>
      <c r="J598" s="55"/>
      <c r="K598" s="55"/>
      <c r="L598" s="55"/>
      <c r="M598" s="67"/>
      <c r="N598" s="55"/>
      <c r="O598" s="55"/>
      <c r="P598" s="55"/>
      <c r="Q598" s="55"/>
      <c r="R598" s="55"/>
    </row>
    <row r="599" spans="2:18" x14ac:dyDescent="0.25">
      <c r="B599" s="61"/>
      <c r="D599" s="62"/>
      <c r="E599" s="55"/>
      <c r="F599" s="55"/>
      <c r="G599" s="55"/>
      <c r="H599" s="55"/>
      <c r="I599" s="55"/>
      <c r="J599" s="55"/>
      <c r="K599" s="55"/>
      <c r="L599" s="55"/>
      <c r="M599" s="67"/>
      <c r="N599" s="55"/>
      <c r="O599" s="55"/>
      <c r="P599" s="55"/>
      <c r="Q599" s="55"/>
      <c r="R599" s="55"/>
    </row>
    <row r="600" spans="2:18" x14ac:dyDescent="0.25">
      <c r="B600" s="61"/>
      <c r="D600" s="62"/>
      <c r="E600" s="55"/>
      <c r="F600" s="55"/>
      <c r="G600" s="55"/>
      <c r="H600" s="55"/>
      <c r="I600" s="55"/>
      <c r="J600" s="55"/>
      <c r="K600" s="55"/>
      <c r="L600" s="55"/>
      <c r="M600" s="67"/>
      <c r="N600" s="55"/>
      <c r="O600" s="55"/>
      <c r="P600" s="55"/>
      <c r="Q600" s="55"/>
      <c r="R600" s="55"/>
    </row>
    <row r="601" spans="2:18" x14ac:dyDescent="0.25">
      <c r="B601" s="61"/>
      <c r="D601" s="62"/>
      <c r="E601" s="55"/>
      <c r="F601" s="55"/>
      <c r="G601" s="55"/>
      <c r="H601" s="55"/>
      <c r="I601" s="55"/>
      <c r="J601" s="55"/>
      <c r="K601" s="55"/>
      <c r="L601" s="55"/>
      <c r="M601" s="67"/>
      <c r="N601" s="55"/>
      <c r="O601" s="55"/>
      <c r="P601" s="55"/>
      <c r="Q601" s="55"/>
      <c r="R601" s="55"/>
    </row>
    <row r="602" spans="2:18" x14ac:dyDescent="0.25">
      <c r="B602" s="61"/>
      <c r="D602" s="62"/>
      <c r="E602" s="55"/>
      <c r="F602" s="55"/>
      <c r="G602" s="55"/>
      <c r="H602" s="55"/>
      <c r="I602" s="55"/>
      <c r="J602" s="55"/>
      <c r="K602" s="55"/>
      <c r="L602" s="55"/>
      <c r="M602" s="67"/>
      <c r="N602" s="55"/>
      <c r="O602" s="55"/>
      <c r="P602" s="55"/>
      <c r="Q602" s="55"/>
      <c r="R602" s="55"/>
    </row>
    <row r="603" spans="2:18" x14ac:dyDescent="0.25">
      <c r="B603" s="61"/>
      <c r="D603" s="62"/>
      <c r="E603" s="55"/>
      <c r="F603" s="55"/>
      <c r="G603" s="55"/>
      <c r="H603" s="55"/>
      <c r="I603" s="55"/>
      <c r="J603" s="55"/>
      <c r="K603" s="55"/>
      <c r="L603" s="55"/>
      <c r="M603" s="67"/>
      <c r="N603" s="55"/>
      <c r="O603" s="55"/>
      <c r="P603" s="55"/>
      <c r="Q603" s="55"/>
      <c r="R603" s="55"/>
    </row>
    <row r="604" spans="2:18" x14ac:dyDescent="0.25">
      <c r="B604" s="61"/>
      <c r="D604" s="62"/>
      <c r="E604" s="55"/>
      <c r="F604" s="55"/>
      <c r="G604" s="55"/>
      <c r="H604" s="55"/>
      <c r="I604" s="55"/>
      <c r="J604" s="55"/>
      <c r="K604" s="55"/>
      <c r="L604" s="55"/>
      <c r="M604" s="67"/>
      <c r="N604" s="55"/>
      <c r="O604" s="55"/>
      <c r="P604" s="55"/>
      <c r="Q604" s="55"/>
      <c r="R604" s="55"/>
    </row>
    <row r="605" spans="2:18" x14ac:dyDescent="0.25">
      <c r="B605" s="61"/>
      <c r="D605" s="62"/>
      <c r="E605" s="55"/>
      <c r="F605" s="55"/>
      <c r="G605" s="55"/>
      <c r="H605" s="55"/>
      <c r="I605" s="55"/>
      <c r="J605" s="55"/>
      <c r="K605" s="55"/>
      <c r="L605" s="55"/>
      <c r="M605" s="67"/>
      <c r="N605" s="55"/>
      <c r="O605" s="55"/>
      <c r="P605" s="55"/>
      <c r="Q605" s="55"/>
      <c r="R605" s="55"/>
    </row>
    <row r="606" spans="2:18" x14ac:dyDescent="0.25">
      <c r="B606" s="61"/>
      <c r="D606" s="62"/>
      <c r="E606" s="55"/>
      <c r="F606" s="55"/>
      <c r="G606" s="55"/>
      <c r="H606" s="55"/>
      <c r="I606" s="55"/>
      <c r="J606" s="55"/>
      <c r="K606" s="55"/>
      <c r="L606" s="55"/>
      <c r="M606" s="67"/>
      <c r="N606" s="55"/>
      <c r="O606" s="55"/>
      <c r="P606" s="55"/>
      <c r="Q606" s="55"/>
      <c r="R606" s="55"/>
    </row>
    <row r="607" spans="2:18" x14ac:dyDescent="0.25">
      <c r="B607" s="61"/>
      <c r="D607" s="62"/>
      <c r="E607" s="55"/>
      <c r="F607" s="55"/>
      <c r="G607" s="55"/>
      <c r="H607" s="55"/>
      <c r="I607" s="55"/>
      <c r="J607" s="55"/>
      <c r="K607" s="55"/>
      <c r="L607" s="55"/>
      <c r="M607" s="67"/>
      <c r="N607" s="55"/>
      <c r="O607" s="55"/>
      <c r="P607" s="55"/>
      <c r="Q607" s="55"/>
      <c r="R607" s="55"/>
    </row>
    <row r="608" spans="2:18" x14ac:dyDescent="0.25">
      <c r="B608" s="61"/>
      <c r="D608" s="62"/>
      <c r="E608" s="55"/>
      <c r="F608" s="55"/>
      <c r="G608" s="55"/>
      <c r="H608" s="55"/>
      <c r="I608" s="55"/>
      <c r="J608" s="55"/>
      <c r="K608" s="55"/>
      <c r="L608" s="55"/>
      <c r="M608" s="67"/>
      <c r="N608" s="55"/>
      <c r="O608" s="55"/>
      <c r="P608" s="55"/>
      <c r="Q608" s="55"/>
      <c r="R608" s="55"/>
    </row>
    <row r="609" spans="2:18" x14ac:dyDescent="0.25">
      <c r="B609" s="61"/>
      <c r="D609" s="62"/>
      <c r="E609" s="55"/>
      <c r="F609" s="55"/>
      <c r="G609" s="55"/>
      <c r="H609" s="55"/>
      <c r="I609" s="55"/>
      <c r="J609" s="55"/>
      <c r="K609" s="55"/>
      <c r="L609" s="55"/>
      <c r="M609" s="67"/>
      <c r="N609" s="55"/>
      <c r="O609" s="55"/>
      <c r="P609" s="55"/>
      <c r="Q609" s="55"/>
      <c r="R609" s="55"/>
    </row>
    <row r="610" spans="2:18" x14ac:dyDescent="0.25">
      <c r="B610" s="61"/>
      <c r="D610" s="62"/>
      <c r="E610" s="55"/>
      <c r="F610" s="55"/>
      <c r="G610" s="55"/>
      <c r="H610" s="55"/>
      <c r="I610" s="55"/>
      <c r="J610" s="55"/>
      <c r="K610" s="55"/>
      <c r="L610" s="55"/>
      <c r="M610" s="67"/>
      <c r="N610" s="55"/>
      <c r="O610" s="55"/>
      <c r="P610" s="55"/>
      <c r="Q610" s="55"/>
      <c r="R610" s="55"/>
    </row>
    <row r="611" spans="2:18" x14ac:dyDescent="0.25">
      <c r="B611" s="61"/>
      <c r="D611" s="62"/>
      <c r="E611" s="55"/>
      <c r="F611" s="55"/>
      <c r="G611" s="55"/>
      <c r="H611" s="55"/>
      <c r="I611" s="55"/>
      <c r="J611" s="55"/>
      <c r="K611" s="55"/>
      <c r="L611" s="55"/>
      <c r="M611" s="67"/>
      <c r="N611" s="55"/>
      <c r="O611" s="55"/>
      <c r="P611" s="55"/>
      <c r="Q611" s="55"/>
      <c r="R611" s="55"/>
    </row>
    <row r="612" spans="2:18" x14ac:dyDescent="0.25">
      <c r="B612" s="61"/>
      <c r="D612" s="62"/>
      <c r="E612" s="55"/>
      <c r="F612" s="55"/>
      <c r="G612" s="55"/>
      <c r="H612" s="55"/>
      <c r="I612" s="55"/>
      <c r="J612" s="55"/>
      <c r="K612" s="55"/>
      <c r="L612" s="55"/>
      <c r="M612" s="67"/>
      <c r="N612" s="55"/>
      <c r="O612" s="55"/>
      <c r="P612" s="55"/>
      <c r="Q612" s="55"/>
      <c r="R612" s="55"/>
    </row>
    <row r="613" spans="2:18" x14ac:dyDescent="0.25">
      <c r="B613" s="61"/>
      <c r="D613" s="62"/>
      <c r="E613" s="55"/>
      <c r="F613" s="55"/>
      <c r="G613" s="55"/>
      <c r="H613" s="55"/>
      <c r="I613" s="55"/>
      <c r="J613" s="55"/>
      <c r="K613" s="55"/>
      <c r="L613" s="55"/>
      <c r="M613" s="67"/>
      <c r="N613" s="55"/>
      <c r="O613" s="55"/>
      <c r="P613" s="55"/>
      <c r="Q613" s="55"/>
      <c r="R613" s="55"/>
    </row>
    <row r="614" spans="2:18" x14ac:dyDescent="0.25">
      <c r="B614" s="61"/>
      <c r="D614" s="62"/>
      <c r="E614" s="55"/>
      <c r="F614" s="55"/>
      <c r="G614" s="55"/>
      <c r="H614" s="55"/>
      <c r="I614" s="55"/>
      <c r="J614" s="55"/>
      <c r="K614" s="55"/>
      <c r="L614" s="55"/>
      <c r="M614" s="67"/>
      <c r="N614" s="55"/>
      <c r="O614" s="55"/>
      <c r="P614" s="55"/>
      <c r="Q614" s="55"/>
      <c r="R614" s="55"/>
    </row>
    <row r="615" spans="2:18" x14ac:dyDescent="0.25">
      <c r="B615" s="61"/>
      <c r="D615" s="62"/>
      <c r="E615" s="55"/>
      <c r="F615" s="55"/>
      <c r="G615" s="55"/>
      <c r="H615" s="55"/>
      <c r="I615" s="55"/>
      <c r="J615" s="55"/>
      <c r="K615" s="55"/>
      <c r="L615" s="55"/>
      <c r="M615" s="67"/>
      <c r="N615" s="55"/>
      <c r="O615" s="55"/>
      <c r="P615" s="55"/>
      <c r="Q615" s="55"/>
      <c r="R615" s="55"/>
    </row>
    <row r="616" spans="2:18" x14ac:dyDescent="0.25">
      <c r="B616" s="61"/>
      <c r="D616" s="62"/>
      <c r="E616" s="55"/>
      <c r="F616" s="55"/>
      <c r="G616" s="55"/>
      <c r="H616" s="55"/>
      <c r="I616" s="55"/>
      <c r="J616" s="55"/>
      <c r="K616" s="55"/>
      <c r="L616" s="55"/>
      <c r="M616" s="67"/>
      <c r="N616" s="55"/>
      <c r="O616" s="55"/>
      <c r="P616" s="55"/>
      <c r="Q616" s="55"/>
      <c r="R616" s="55"/>
    </row>
    <row r="617" spans="2:18" x14ac:dyDescent="0.25">
      <c r="B617" s="61"/>
      <c r="D617" s="62"/>
      <c r="E617" s="55"/>
      <c r="F617" s="55"/>
      <c r="G617" s="55"/>
      <c r="H617" s="55"/>
      <c r="I617" s="55"/>
      <c r="J617" s="55"/>
      <c r="K617" s="55"/>
      <c r="L617" s="55"/>
      <c r="M617" s="67"/>
      <c r="N617" s="55"/>
      <c r="O617" s="55"/>
      <c r="P617" s="55"/>
      <c r="Q617" s="55"/>
      <c r="R617" s="55"/>
    </row>
    <row r="618" spans="2:18" x14ac:dyDescent="0.25">
      <c r="B618" s="61"/>
      <c r="D618" s="62"/>
      <c r="E618" s="55"/>
      <c r="F618" s="55"/>
      <c r="G618" s="55"/>
      <c r="H618" s="55"/>
      <c r="I618" s="55"/>
      <c r="J618" s="55"/>
      <c r="K618" s="55"/>
      <c r="L618" s="55"/>
      <c r="M618" s="67"/>
      <c r="N618" s="55"/>
      <c r="O618" s="55"/>
      <c r="P618" s="55"/>
      <c r="Q618" s="55"/>
      <c r="R618" s="55"/>
    </row>
    <row r="619" spans="2:18" x14ac:dyDescent="0.25">
      <c r="B619" s="61"/>
      <c r="D619" s="62"/>
      <c r="E619" s="55"/>
      <c r="F619" s="55"/>
      <c r="G619" s="55"/>
      <c r="H619" s="55"/>
      <c r="I619" s="55"/>
      <c r="J619" s="55"/>
      <c r="K619" s="55"/>
      <c r="L619" s="55"/>
      <c r="M619" s="67"/>
      <c r="N619" s="55"/>
      <c r="O619" s="55"/>
      <c r="P619" s="55"/>
      <c r="Q619" s="55"/>
      <c r="R619" s="55"/>
    </row>
    <row r="620" spans="2:18" x14ac:dyDescent="0.25">
      <c r="B620" s="61"/>
      <c r="D620" s="62"/>
      <c r="E620" s="55"/>
      <c r="F620" s="55"/>
      <c r="G620" s="55"/>
      <c r="H620" s="55"/>
      <c r="I620" s="55"/>
      <c r="J620" s="55"/>
      <c r="K620" s="55"/>
      <c r="L620" s="55"/>
      <c r="M620" s="67"/>
      <c r="N620" s="55"/>
      <c r="O620" s="55"/>
      <c r="P620" s="55"/>
      <c r="Q620" s="55"/>
      <c r="R620" s="55"/>
    </row>
    <row r="621" spans="2:18" x14ac:dyDescent="0.25">
      <c r="B621" s="61"/>
      <c r="D621" s="62"/>
      <c r="E621" s="55"/>
      <c r="F621" s="55"/>
      <c r="G621" s="55"/>
      <c r="H621" s="55"/>
      <c r="I621" s="55"/>
      <c r="J621" s="55"/>
      <c r="K621" s="55"/>
      <c r="L621" s="55"/>
      <c r="M621" s="67"/>
      <c r="N621" s="55"/>
      <c r="O621" s="55"/>
      <c r="P621" s="55"/>
      <c r="Q621" s="55"/>
      <c r="R621" s="55"/>
    </row>
    <row r="622" spans="2:18" x14ac:dyDescent="0.25">
      <c r="B622" s="61"/>
      <c r="D622" s="62"/>
      <c r="E622" s="55"/>
      <c r="F622" s="55"/>
      <c r="G622" s="55"/>
      <c r="H622" s="55"/>
      <c r="I622" s="55"/>
      <c r="J622" s="55"/>
      <c r="K622" s="55"/>
      <c r="L622" s="55"/>
      <c r="M622" s="67"/>
      <c r="N622" s="55"/>
      <c r="O622" s="55"/>
      <c r="P622" s="55"/>
      <c r="Q622" s="55"/>
      <c r="R622" s="55"/>
    </row>
    <row r="623" spans="2:18" x14ac:dyDescent="0.25">
      <c r="B623" s="61"/>
      <c r="D623" s="62"/>
      <c r="E623" s="55"/>
      <c r="F623" s="55"/>
      <c r="G623" s="55"/>
      <c r="H623" s="55"/>
      <c r="I623" s="55"/>
      <c r="J623" s="55"/>
      <c r="K623" s="55"/>
      <c r="L623" s="55"/>
      <c r="M623" s="67"/>
      <c r="N623" s="55"/>
      <c r="O623" s="55"/>
      <c r="P623" s="55"/>
      <c r="Q623" s="55"/>
      <c r="R623" s="55"/>
    </row>
    <row r="624" spans="2:18" x14ac:dyDescent="0.25">
      <c r="B624" s="61"/>
      <c r="D624" s="62"/>
      <c r="E624" s="55"/>
      <c r="F624" s="55"/>
      <c r="G624" s="55"/>
      <c r="H624" s="55"/>
      <c r="I624" s="55"/>
      <c r="J624" s="55"/>
      <c r="K624" s="55"/>
      <c r="L624" s="55"/>
      <c r="M624" s="67"/>
      <c r="N624" s="55"/>
      <c r="O624" s="55"/>
      <c r="P624" s="55"/>
      <c r="Q624" s="55"/>
      <c r="R624" s="55"/>
    </row>
    <row r="625" spans="2:18" x14ac:dyDescent="0.25">
      <c r="B625" s="61"/>
      <c r="D625" s="62"/>
      <c r="E625" s="55"/>
      <c r="F625" s="55"/>
      <c r="G625" s="55"/>
      <c r="H625" s="55"/>
      <c r="I625" s="55"/>
      <c r="J625" s="55"/>
      <c r="K625" s="55"/>
      <c r="L625" s="55"/>
      <c r="M625" s="67"/>
      <c r="N625" s="55"/>
      <c r="O625" s="55"/>
      <c r="P625" s="55"/>
      <c r="Q625" s="55"/>
      <c r="R625" s="55"/>
    </row>
    <row r="626" spans="2:18" x14ac:dyDescent="0.25">
      <c r="B626" s="61"/>
      <c r="D626" s="62"/>
      <c r="E626" s="55"/>
      <c r="F626" s="55"/>
      <c r="G626" s="55"/>
      <c r="H626" s="55"/>
      <c r="I626" s="55"/>
      <c r="J626" s="55"/>
      <c r="K626" s="55"/>
      <c r="L626" s="55"/>
      <c r="M626" s="67"/>
      <c r="N626" s="55"/>
      <c r="O626" s="55"/>
      <c r="P626" s="55"/>
      <c r="Q626" s="55"/>
      <c r="R626" s="55"/>
    </row>
    <row r="627" spans="2:18" x14ac:dyDescent="0.25">
      <c r="B627" s="61"/>
      <c r="D627" s="62"/>
      <c r="E627" s="55"/>
      <c r="F627" s="55"/>
      <c r="G627" s="55"/>
      <c r="H627" s="55"/>
      <c r="I627" s="55"/>
      <c r="J627" s="55"/>
      <c r="K627" s="55"/>
      <c r="L627" s="55"/>
      <c r="M627" s="67"/>
      <c r="N627" s="55"/>
      <c r="O627" s="55"/>
      <c r="P627" s="55"/>
      <c r="Q627" s="55"/>
      <c r="R627" s="55"/>
    </row>
    <row r="628" spans="2:18" x14ac:dyDescent="0.25">
      <c r="B628" s="61"/>
      <c r="D628" s="62"/>
      <c r="E628" s="55"/>
      <c r="F628" s="55"/>
      <c r="G628" s="55"/>
      <c r="H628" s="55"/>
      <c r="I628" s="55"/>
      <c r="J628" s="55"/>
      <c r="K628" s="55"/>
      <c r="L628" s="55"/>
      <c r="M628" s="67"/>
      <c r="N628" s="55"/>
      <c r="O628" s="55"/>
      <c r="P628" s="55"/>
      <c r="Q628" s="55"/>
      <c r="R628" s="55"/>
    </row>
    <row r="629" spans="2:18" x14ac:dyDescent="0.25">
      <c r="B629" s="61"/>
      <c r="D629" s="62"/>
      <c r="E629" s="55"/>
      <c r="F629" s="55"/>
      <c r="G629" s="55"/>
      <c r="H629" s="55"/>
      <c r="I629" s="55"/>
      <c r="J629" s="55"/>
      <c r="K629" s="55"/>
      <c r="L629" s="55"/>
      <c r="M629" s="67"/>
      <c r="N629" s="55"/>
      <c r="O629" s="55"/>
      <c r="P629" s="55"/>
      <c r="Q629" s="55"/>
      <c r="R629" s="55"/>
    </row>
    <row r="630" spans="2:18" x14ac:dyDescent="0.25">
      <c r="B630" s="61"/>
      <c r="D630" s="62"/>
      <c r="E630" s="55"/>
      <c r="F630" s="55"/>
      <c r="G630" s="55"/>
      <c r="H630" s="55"/>
      <c r="I630" s="55"/>
      <c r="J630" s="55"/>
      <c r="K630" s="55"/>
      <c r="L630" s="55"/>
      <c r="M630" s="67"/>
      <c r="N630" s="55"/>
      <c r="O630" s="55"/>
      <c r="P630" s="55"/>
      <c r="Q630" s="55"/>
      <c r="R630" s="55"/>
    </row>
    <row r="631" spans="2:18" x14ac:dyDescent="0.25">
      <c r="B631" s="61"/>
      <c r="D631" s="62"/>
      <c r="E631" s="55"/>
      <c r="F631" s="55"/>
      <c r="G631" s="55"/>
      <c r="H631" s="55"/>
      <c r="I631" s="55"/>
      <c r="J631" s="55"/>
      <c r="K631" s="55"/>
      <c r="L631" s="55"/>
      <c r="M631" s="67"/>
      <c r="N631" s="55"/>
      <c r="O631" s="55"/>
      <c r="P631" s="55"/>
      <c r="Q631" s="55"/>
      <c r="R631" s="55"/>
    </row>
    <row r="632" spans="2:18" x14ac:dyDescent="0.25">
      <c r="B632" s="61"/>
      <c r="D632" s="62"/>
      <c r="E632" s="55"/>
      <c r="F632" s="55"/>
      <c r="G632" s="55"/>
      <c r="H632" s="55"/>
      <c r="I632" s="55"/>
      <c r="J632" s="55"/>
      <c r="K632" s="55"/>
      <c r="L632" s="55"/>
      <c r="M632" s="67"/>
      <c r="N632" s="55"/>
      <c r="O632" s="55"/>
      <c r="P632" s="55"/>
      <c r="Q632" s="55"/>
      <c r="R632" s="55"/>
    </row>
    <row r="633" spans="2:18" x14ac:dyDescent="0.25">
      <c r="B633" s="61"/>
      <c r="D633" s="62"/>
      <c r="E633" s="55"/>
      <c r="F633" s="55"/>
      <c r="G633" s="55"/>
      <c r="H633" s="55"/>
      <c r="I633" s="55"/>
      <c r="J633" s="55"/>
      <c r="K633" s="55"/>
      <c r="L633" s="55"/>
      <c r="M633" s="67"/>
      <c r="N633" s="55"/>
      <c r="O633" s="55"/>
      <c r="P633" s="55"/>
      <c r="Q633" s="55"/>
      <c r="R633" s="55"/>
    </row>
    <row r="634" spans="2:18" x14ac:dyDescent="0.25">
      <c r="B634" s="61"/>
      <c r="D634" s="62"/>
      <c r="E634" s="55"/>
      <c r="F634" s="55"/>
      <c r="G634" s="55"/>
      <c r="H634" s="55"/>
      <c r="I634" s="55"/>
      <c r="J634" s="55"/>
      <c r="K634" s="55"/>
      <c r="L634" s="55"/>
      <c r="M634" s="67"/>
      <c r="N634" s="55"/>
      <c r="O634" s="55"/>
      <c r="P634" s="55"/>
      <c r="Q634" s="55"/>
      <c r="R634" s="55"/>
    </row>
    <row r="635" spans="2:18" x14ac:dyDescent="0.25">
      <c r="B635" s="61"/>
      <c r="D635" s="62"/>
      <c r="E635" s="55"/>
      <c r="F635" s="55"/>
      <c r="G635" s="55"/>
      <c r="H635" s="55"/>
      <c r="I635" s="55"/>
      <c r="J635" s="55"/>
      <c r="K635" s="55"/>
      <c r="L635" s="55"/>
      <c r="M635" s="67"/>
      <c r="N635" s="55"/>
      <c r="O635" s="55"/>
      <c r="P635" s="55"/>
      <c r="Q635" s="55"/>
      <c r="R635" s="55"/>
    </row>
    <row r="636" spans="2:18" x14ac:dyDescent="0.25">
      <c r="B636" s="61"/>
      <c r="D636" s="62"/>
      <c r="E636" s="55"/>
      <c r="F636" s="55"/>
      <c r="G636" s="55"/>
      <c r="H636" s="55"/>
      <c r="I636" s="55"/>
      <c r="J636" s="55"/>
      <c r="K636" s="55"/>
      <c r="L636" s="55"/>
      <c r="M636" s="67"/>
      <c r="N636" s="55"/>
      <c r="O636" s="55"/>
      <c r="P636" s="55"/>
      <c r="Q636" s="55"/>
      <c r="R636" s="55"/>
    </row>
    <row r="637" spans="2:18" x14ac:dyDescent="0.25">
      <c r="B637" s="61"/>
      <c r="D637" s="62"/>
      <c r="E637" s="55"/>
      <c r="F637" s="55"/>
      <c r="G637" s="55"/>
      <c r="H637" s="55"/>
      <c r="I637" s="55"/>
      <c r="J637" s="55"/>
      <c r="K637" s="55"/>
      <c r="L637" s="55"/>
      <c r="M637" s="67"/>
      <c r="N637" s="55"/>
      <c r="O637" s="55"/>
      <c r="P637" s="55"/>
      <c r="Q637" s="55"/>
      <c r="R637" s="55"/>
    </row>
    <row r="638" spans="2:18" x14ac:dyDescent="0.25">
      <c r="B638" s="61"/>
      <c r="D638" s="62"/>
      <c r="E638" s="55"/>
      <c r="F638" s="55"/>
      <c r="G638" s="55"/>
      <c r="H638" s="55"/>
      <c r="I638" s="55"/>
      <c r="J638" s="55"/>
      <c r="K638" s="55"/>
      <c r="L638" s="55"/>
      <c r="M638" s="67"/>
      <c r="N638" s="55"/>
      <c r="O638" s="55"/>
      <c r="P638" s="55"/>
      <c r="Q638" s="55"/>
      <c r="R638" s="55"/>
    </row>
    <row r="639" spans="2:18" x14ac:dyDescent="0.25">
      <c r="B639" s="61"/>
      <c r="D639" s="62"/>
      <c r="E639" s="55"/>
      <c r="F639" s="55"/>
      <c r="G639" s="55"/>
      <c r="H639" s="55"/>
      <c r="I639" s="55"/>
      <c r="J639" s="55"/>
      <c r="K639" s="55"/>
      <c r="L639" s="55"/>
      <c r="M639" s="67"/>
      <c r="N639" s="55"/>
      <c r="O639" s="55"/>
      <c r="P639" s="55"/>
      <c r="Q639" s="55"/>
      <c r="R639" s="55"/>
    </row>
    <row r="640" spans="2:18" x14ac:dyDescent="0.25">
      <c r="B640" s="61"/>
      <c r="D640" s="62"/>
      <c r="E640" s="55"/>
      <c r="F640" s="55"/>
      <c r="G640" s="55"/>
      <c r="H640" s="55"/>
      <c r="I640" s="55"/>
      <c r="J640" s="55"/>
      <c r="K640" s="55"/>
      <c r="L640" s="55"/>
      <c r="M640" s="67"/>
      <c r="N640" s="55"/>
      <c r="O640" s="55"/>
      <c r="P640" s="55"/>
      <c r="Q640" s="55"/>
      <c r="R640" s="55"/>
    </row>
    <row r="641" spans="2:18" x14ac:dyDescent="0.25">
      <c r="B641" s="61"/>
      <c r="D641" s="62"/>
      <c r="E641" s="55"/>
      <c r="F641" s="55"/>
      <c r="G641" s="55"/>
      <c r="H641" s="55"/>
      <c r="I641" s="55"/>
      <c r="J641" s="55"/>
      <c r="K641" s="55"/>
      <c r="L641" s="55"/>
      <c r="M641" s="67"/>
      <c r="N641" s="55"/>
      <c r="O641" s="55"/>
      <c r="P641" s="55"/>
      <c r="Q641" s="55"/>
      <c r="R641" s="55"/>
    </row>
    <row r="642" spans="2:18" x14ac:dyDescent="0.25">
      <c r="B642" s="61"/>
      <c r="D642" s="62"/>
      <c r="E642" s="55"/>
      <c r="F642" s="55"/>
      <c r="G642" s="55"/>
      <c r="H642" s="55"/>
      <c r="I642" s="55"/>
      <c r="J642" s="55"/>
      <c r="K642" s="55"/>
      <c r="L642" s="55"/>
      <c r="M642" s="67"/>
      <c r="N642" s="55"/>
      <c r="O642" s="55"/>
      <c r="P642" s="55"/>
      <c r="Q642" s="55"/>
      <c r="R642" s="55"/>
    </row>
    <row r="643" spans="2:18" x14ac:dyDescent="0.25">
      <c r="B643" s="61"/>
      <c r="D643" s="62"/>
      <c r="E643" s="55"/>
      <c r="F643" s="55"/>
      <c r="G643" s="55"/>
      <c r="H643" s="55"/>
      <c r="I643" s="55"/>
      <c r="J643" s="55"/>
      <c r="K643" s="55"/>
      <c r="L643" s="55"/>
      <c r="M643" s="67"/>
      <c r="N643" s="55"/>
      <c r="O643" s="55"/>
      <c r="P643" s="55"/>
      <c r="Q643" s="55"/>
      <c r="R643" s="55"/>
    </row>
    <row r="644" spans="2:18" x14ac:dyDescent="0.25">
      <c r="B644" s="61"/>
      <c r="D644" s="62"/>
      <c r="E644" s="55"/>
      <c r="F644" s="55"/>
      <c r="G644" s="55"/>
      <c r="H644" s="55"/>
      <c r="I644" s="55"/>
      <c r="J644" s="55"/>
      <c r="K644" s="55"/>
      <c r="L644" s="55"/>
      <c r="M644" s="67"/>
      <c r="N644" s="55"/>
      <c r="O644" s="55"/>
      <c r="P644" s="55"/>
      <c r="Q644" s="55"/>
      <c r="R644" s="55"/>
    </row>
    <row r="645" spans="2:18" x14ac:dyDescent="0.25">
      <c r="B645" s="61"/>
      <c r="D645" s="62"/>
      <c r="E645" s="55"/>
      <c r="F645" s="55"/>
      <c r="G645" s="55"/>
      <c r="H645" s="55"/>
      <c r="I645" s="55"/>
      <c r="J645" s="55"/>
      <c r="K645" s="55"/>
      <c r="L645" s="55"/>
      <c r="M645" s="67"/>
      <c r="N645" s="55"/>
      <c r="O645" s="55"/>
      <c r="P645" s="55"/>
      <c r="Q645" s="55"/>
      <c r="R645" s="55"/>
    </row>
    <row r="646" spans="2:18" x14ac:dyDescent="0.25">
      <c r="B646" s="61"/>
      <c r="D646" s="62"/>
      <c r="E646" s="55"/>
      <c r="F646" s="55"/>
      <c r="G646" s="55"/>
      <c r="H646" s="55"/>
      <c r="I646" s="55"/>
      <c r="J646" s="55"/>
      <c r="K646" s="55"/>
      <c r="L646" s="55"/>
      <c r="M646" s="67"/>
      <c r="N646" s="55"/>
      <c r="O646" s="55"/>
      <c r="P646" s="55"/>
      <c r="Q646" s="55"/>
      <c r="R646" s="55"/>
    </row>
    <row r="647" spans="2:18" x14ac:dyDescent="0.25">
      <c r="B647" s="61"/>
      <c r="D647" s="62"/>
      <c r="E647" s="55"/>
      <c r="F647" s="55"/>
      <c r="G647" s="55"/>
      <c r="H647" s="55"/>
      <c r="I647" s="55"/>
      <c r="J647" s="55"/>
      <c r="K647" s="55"/>
      <c r="L647" s="55"/>
      <c r="M647" s="67"/>
      <c r="N647" s="55"/>
      <c r="O647" s="55"/>
      <c r="P647" s="55"/>
      <c r="Q647" s="55"/>
      <c r="R647" s="55"/>
    </row>
    <row r="648" spans="2:18" x14ac:dyDescent="0.25">
      <c r="B648" s="61"/>
      <c r="D648" s="62"/>
      <c r="E648" s="55"/>
      <c r="F648" s="55"/>
      <c r="G648" s="55"/>
      <c r="H648" s="55"/>
      <c r="I648" s="55"/>
      <c r="J648" s="55"/>
      <c r="K648" s="55"/>
      <c r="L648" s="55"/>
      <c r="M648" s="67"/>
      <c r="N648" s="55"/>
      <c r="O648" s="55"/>
      <c r="P648" s="55"/>
      <c r="Q648" s="55"/>
      <c r="R648" s="55"/>
    </row>
    <row r="649" spans="2:18" x14ac:dyDescent="0.25">
      <c r="B649" s="61"/>
      <c r="D649" s="62"/>
      <c r="E649" s="55"/>
      <c r="F649" s="55"/>
      <c r="G649" s="55"/>
      <c r="H649" s="55"/>
      <c r="I649" s="55"/>
      <c r="J649" s="55"/>
      <c r="K649" s="55"/>
      <c r="L649" s="55"/>
      <c r="M649" s="67"/>
      <c r="N649" s="55"/>
      <c r="O649" s="55"/>
      <c r="P649" s="55"/>
      <c r="Q649" s="55"/>
      <c r="R649" s="55"/>
    </row>
    <row r="650" spans="2:18" x14ac:dyDescent="0.25">
      <c r="B650" s="61"/>
      <c r="D650" s="62"/>
      <c r="E650" s="55"/>
      <c r="F650" s="55"/>
      <c r="G650" s="55"/>
      <c r="H650" s="55"/>
      <c r="I650" s="55"/>
      <c r="J650" s="55"/>
      <c r="K650" s="55"/>
      <c r="L650" s="55"/>
      <c r="M650" s="67"/>
      <c r="N650" s="55"/>
      <c r="O650" s="55"/>
      <c r="P650" s="55"/>
      <c r="Q650" s="55"/>
      <c r="R650" s="55"/>
    </row>
    <row r="651" spans="2:18" x14ac:dyDescent="0.25">
      <c r="B651" s="61"/>
      <c r="D651" s="62"/>
      <c r="E651" s="55"/>
      <c r="F651" s="55"/>
      <c r="G651" s="55"/>
      <c r="H651" s="55"/>
      <c r="I651" s="55"/>
      <c r="J651" s="55"/>
      <c r="K651" s="55"/>
      <c r="L651" s="55"/>
      <c r="M651" s="67"/>
      <c r="N651" s="55"/>
      <c r="O651" s="55"/>
      <c r="P651" s="55"/>
      <c r="Q651" s="55"/>
      <c r="R651" s="55"/>
    </row>
    <row r="652" spans="2:18" x14ac:dyDescent="0.25">
      <c r="B652" s="61"/>
      <c r="D652" s="62"/>
      <c r="E652" s="55"/>
      <c r="F652" s="55"/>
      <c r="G652" s="55"/>
      <c r="H652" s="55"/>
      <c r="I652" s="55"/>
      <c r="J652" s="55"/>
      <c r="K652" s="55"/>
      <c r="L652" s="55"/>
      <c r="M652" s="67"/>
      <c r="N652" s="55"/>
      <c r="O652" s="55"/>
      <c r="P652" s="55"/>
      <c r="Q652" s="55"/>
      <c r="R652" s="55"/>
    </row>
    <row r="653" spans="2:18" x14ac:dyDescent="0.25">
      <c r="B653" s="61"/>
      <c r="D653" s="62"/>
      <c r="E653" s="55"/>
      <c r="F653" s="55"/>
      <c r="G653" s="55"/>
      <c r="H653" s="55"/>
      <c r="I653" s="55"/>
      <c r="J653" s="55"/>
      <c r="K653" s="55"/>
      <c r="L653" s="55"/>
      <c r="M653" s="67"/>
      <c r="N653" s="55"/>
      <c r="O653" s="55"/>
      <c r="P653" s="55"/>
      <c r="Q653" s="55"/>
      <c r="R653" s="55"/>
    </row>
    <row r="654" spans="2:18" x14ac:dyDescent="0.25">
      <c r="B654" s="61"/>
      <c r="D654" s="62"/>
      <c r="E654" s="55"/>
      <c r="F654" s="55"/>
      <c r="G654" s="55"/>
      <c r="H654" s="55"/>
      <c r="I654" s="55"/>
      <c r="J654" s="55"/>
      <c r="K654" s="55"/>
      <c r="L654" s="55"/>
      <c r="M654" s="67"/>
      <c r="N654" s="55"/>
      <c r="O654" s="55"/>
      <c r="P654" s="55"/>
      <c r="Q654" s="55"/>
      <c r="R654" s="55"/>
    </row>
    <row r="655" spans="2:18" x14ac:dyDescent="0.25">
      <c r="B655" s="61"/>
      <c r="D655" s="62"/>
      <c r="E655" s="55"/>
      <c r="F655" s="55"/>
      <c r="G655" s="55"/>
      <c r="H655" s="55"/>
      <c r="I655" s="55"/>
      <c r="J655" s="55"/>
      <c r="K655" s="55"/>
      <c r="L655" s="55"/>
      <c r="M655" s="67"/>
      <c r="N655" s="55"/>
      <c r="O655" s="55"/>
      <c r="P655" s="55"/>
      <c r="Q655" s="55"/>
      <c r="R655" s="55"/>
    </row>
    <row r="656" spans="2:18" x14ac:dyDescent="0.25">
      <c r="B656" s="61"/>
      <c r="D656" s="62"/>
      <c r="E656" s="55"/>
      <c r="F656" s="55"/>
      <c r="G656" s="55"/>
      <c r="H656" s="55"/>
      <c r="I656" s="55"/>
      <c r="J656" s="55"/>
      <c r="K656" s="55"/>
      <c r="L656" s="55"/>
      <c r="M656" s="67"/>
      <c r="N656" s="55"/>
      <c r="O656" s="55"/>
      <c r="P656" s="55"/>
      <c r="Q656" s="55"/>
      <c r="R656" s="55"/>
    </row>
    <row r="657" spans="2:18" x14ac:dyDescent="0.25">
      <c r="B657" s="61"/>
      <c r="D657" s="62"/>
      <c r="E657" s="55"/>
      <c r="F657" s="55"/>
      <c r="G657" s="55"/>
      <c r="H657" s="55"/>
      <c r="I657" s="55"/>
      <c r="J657" s="55"/>
      <c r="K657" s="55"/>
      <c r="L657" s="55"/>
      <c r="M657" s="67"/>
      <c r="N657" s="55"/>
      <c r="O657" s="55"/>
      <c r="P657" s="55"/>
      <c r="Q657" s="55"/>
      <c r="R657" s="55"/>
    </row>
    <row r="658" spans="2:18" x14ac:dyDescent="0.25">
      <c r="B658" s="61"/>
      <c r="D658" s="62"/>
      <c r="E658" s="55"/>
      <c r="F658" s="55"/>
      <c r="G658" s="55"/>
      <c r="H658" s="55"/>
      <c r="I658" s="55"/>
      <c r="J658" s="55"/>
      <c r="K658" s="55"/>
      <c r="L658" s="55"/>
      <c r="M658" s="67"/>
      <c r="N658" s="55"/>
      <c r="O658" s="55"/>
      <c r="P658" s="55"/>
      <c r="Q658" s="55"/>
      <c r="R658" s="55"/>
    </row>
    <row r="659" spans="2:18" x14ac:dyDescent="0.25">
      <c r="B659" s="61"/>
      <c r="D659" s="62"/>
      <c r="E659" s="55"/>
      <c r="F659" s="55"/>
      <c r="G659" s="55"/>
      <c r="H659" s="55"/>
      <c r="I659" s="55"/>
      <c r="J659" s="55"/>
      <c r="K659" s="55"/>
      <c r="L659" s="55"/>
      <c r="M659" s="67"/>
      <c r="N659" s="55"/>
      <c r="O659" s="55"/>
      <c r="P659" s="55"/>
      <c r="Q659" s="55"/>
      <c r="R659" s="55"/>
    </row>
    <row r="660" spans="2:18" x14ac:dyDescent="0.25">
      <c r="B660" s="61"/>
      <c r="D660" s="62"/>
      <c r="E660" s="55"/>
      <c r="F660" s="55"/>
      <c r="G660" s="55"/>
      <c r="H660" s="55"/>
      <c r="I660" s="55"/>
      <c r="J660" s="55"/>
      <c r="K660" s="55"/>
      <c r="L660" s="55"/>
      <c r="M660" s="67"/>
      <c r="N660" s="55"/>
      <c r="O660" s="55"/>
      <c r="P660" s="55"/>
      <c r="Q660" s="55"/>
      <c r="R660" s="55"/>
    </row>
    <row r="661" spans="2:18" x14ac:dyDescent="0.25">
      <c r="B661" s="61"/>
      <c r="D661" s="62"/>
      <c r="E661" s="55"/>
      <c r="F661" s="55"/>
      <c r="G661" s="55"/>
      <c r="H661" s="55"/>
      <c r="I661" s="55"/>
      <c r="J661" s="55"/>
      <c r="K661" s="55"/>
      <c r="L661" s="55"/>
      <c r="M661" s="67"/>
      <c r="N661" s="55"/>
      <c r="O661" s="55"/>
      <c r="P661" s="55"/>
      <c r="Q661" s="55"/>
      <c r="R661" s="55"/>
    </row>
    <row r="662" spans="2:18" x14ac:dyDescent="0.25">
      <c r="B662" s="61"/>
      <c r="D662" s="62"/>
      <c r="E662" s="55"/>
      <c r="F662" s="55"/>
      <c r="G662" s="55"/>
      <c r="H662" s="55"/>
      <c r="I662" s="55"/>
      <c r="J662" s="55"/>
      <c r="K662" s="55"/>
      <c r="L662" s="55"/>
      <c r="M662" s="67"/>
      <c r="N662" s="55"/>
      <c r="O662" s="55"/>
      <c r="P662" s="55"/>
      <c r="Q662" s="55"/>
      <c r="R662" s="55"/>
    </row>
    <row r="663" spans="2:18" x14ac:dyDescent="0.25">
      <c r="B663" s="61"/>
      <c r="D663" s="62"/>
      <c r="E663" s="55"/>
      <c r="F663" s="55"/>
      <c r="G663" s="55"/>
      <c r="H663" s="55"/>
      <c r="I663" s="55"/>
      <c r="J663" s="55"/>
      <c r="K663" s="55"/>
      <c r="L663" s="55"/>
      <c r="M663" s="67"/>
      <c r="N663" s="55"/>
      <c r="O663" s="55"/>
      <c r="P663" s="55"/>
      <c r="Q663" s="55"/>
      <c r="R663" s="55"/>
    </row>
    <row r="664" spans="2:18" x14ac:dyDescent="0.25">
      <c r="B664" s="61"/>
      <c r="D664" s="62"/>
      <c r="E664" s="55"/>
      <c r="F664" s="55"/>
      <c r="G664" s="55"/>
      <c r="H664" s="55"/>
      <c r="I664" s="55"/>
      <c r="J664" s="55"/>
      <c r="K664" s="55"/>
      <c r="L664" s="55"/>
      <c r="M664" s="67"/>
      <c r="N664" s="55"/>
      <c r="O664" s="55"/>
      <c r="P664" s="55"/>
      <c r="Q664" s="55"/>
      <c r="R664" s="55"/>
    </row>
    <row r="665" spans="2:18" x14ac:dyDescent="0.25">
      <c r="B665" s="61"/>
      <c r="D665" s="62"/>
      <c r="E665" s="55"/>
      <c r="F665" s="55"/>
      <c r="G665" s="55"/>
      <c r="H665" s="55"/>
      <c r="I665" s="55"/>
      <c r="J665" s="55"/>
      <c r="K665" s="55"/>
      <c r="L665" s="55"/>
      <c r="M665" s="67"/>
      <c r="N665" s="55"/>
      <c r="O665" s="55"/>
      <c r="P665" s="55"/>
      <c r="Q665" s="55"/>
      <c r="R665" s="55"/>
    </row>
    <row r="666" spans="2:18" x14ac:dyDescent="0.25">
      <c r="B666" s="61"/>
      <c r="D666" s="62"/>
      <c r="E666" s="55"/>
      <c r="F666" s="55"/>
      <c r="G666" s="55"/>
      <c r="H666" s="55"/>
      <c r="I666" s="55"/>
      <c r="J666" s="55"/>
      <c r="K666" s="55"/>
      <c r="L666" s="55"/>
      <c r="M666" s="67"/>
      <c r="N666" s="55"/>
      <c r="O666" s="55"/>
      <c r="P666" s="55"/>
      <c r="Q666" s="55"/>
      <c r="R666" s="55"/>
    </row>
    <row r="667" spans="2:18" x14ac:dyDescent="0.25">
      <c r="B667" s="61"/>
      <c r="D667" s="62"/>
      <c r="E667" s="55"/>
      <c r="F667" s="55"/>
      <c r="G667" s="55"/>
      <c r="H667" s="55"/>
      <c r="I667" s="55"/>
      <c r="J667" s="55"/>
      <c r="K667" s="55"/>
      <c r="L667" s="55"/>
      <c r="M667" s="67"/>
      <c r="N667" s="55"/>
      <c r="O667" s="55"/>
      <c r="P667" s="55"/>
      <c r="Q667" s="55"/>
      <c r="R667" s="55"/>
    </row>
    <row r="668" spans="2:18" x14ac:dyDescent="0.25">
      <c r="B668" s="61"/>
      <c r="D668" s="62"/>
      <c r="E668" s="55"/>
      <c r="F668" s="55"/>
      <c r="G668" s="55"/>
      <c r="H668" s="55"/>
      <c r="I668" s="55"/>
      <c r="J668" s="55"/>
      <c r="K668" s="55"/>
      <c r="L668" s="55"/>
      <c r="M668" s="67"/>
      <c r="N668" s="55"/>
      <c r="O668" s="55"/>
      <c r="P668" s="55"/>
      <c r="Q668" s="55"/>
      <c r="R668" s="55"/>
    </row>
    <row r="669" spans="2:18" x14ac:dyDescent="0.25">
      <c r="B669" s="61"/>
      <c r="D669" s="62"/>
      <c r="E669" s="55"/>
      <c r="F669" s="55"/>
      <c r="G669" s="55"/>
      <c r="H669" s="55"/>
      <c r="I669" s="55"/>
      <c r="J669" s="55"/>
      <c r="K669" s="55"/>
      <c r="L669" s="55"/>
      <c r="M669" s="67"/>
      <c r="N669" s="55"/>
      <c r="O669" s="55"/>
      <c r="P669" s="55"/>
      <c r="Q669" s="55"/>
      <c r="R669" s="55"/>
    </row>
    <row r="670" spans="2:18" x14ac:dyDescent="0.25">
      <c r="B670" s="61"/>
      <c r="D670" s="62"/>
      <c r="E670" s="55"/>
      <c r="F670" s="55"/>
      <c r="G670" s="55"/>
      <c r="H670" s="55"/>
      <c r="I670" s="55"/>
      <c r="J670" s="55"/>
      <c r="K670" s="55"/>
      <c r="L670" s="55"/>
      <c r="M670" s="67"/>
      <c r="N670" s="55"/>
      <c r="O670" s="55"/>
      <c r="P670" s="55"/>
      <c r="Q670" s="55"/>
      <c r="R670" s="55"/>
    </row>
    <row r="671" spans="2:18" x14ac:dyDescent="0.25">
      <c r="B671" s="61"/>
      <c r="D671" s="62"/>
      <c r="E671" s="55"/>
      <c r="F671" s="55"/>
      <c r="G671" s="55"/>
      <c r="H671" s="55"/>
      <c r="I671" s="55"/>
      <c r="J671" s="55"/>
      <c r="K671" s="55"/>
      <c r="L671" s="55"/>
      <c r="M671" s="67"/>
      <c r="N671" s="55"/>
      <c r="O671" s="55"/>
      <c r="P671" s="55"/>
      <c r="Q671" s="55"/>
      <c r="R671" s="55"/>
    </row>
    <row r="672" spans="2:18" x14ac:dyDescent="0.25">
      <c r="B672" s="61"/>
      <c r="D672" s="62"/>
      <c r="E672" s="55"/>
      <c r="F672" s="55"/>
      <c r="G672" s="55"/>
      <c r="H672" s="55"/>
      <c r="I672" s="55"/>
      <c r="J672" s="55"/>
      <c r="K672" s="55"/>
      <c r="L672" s="55"/>
      <c r="M672" s="67"/>
      <c r="N672" s="55"/>
      <c r="O672" s="55"/>
      <c r="P672" s="55"/>
      <c r="Q672" s="55"/>
      <c r="R672" s="55"/>
    </row>
    <row r="673" spans="2:18" x14ac:dyDescent="0.25">
      <c r="B673" s="61"/>
      <c r="D673" s="62"/>
      <c r="E673" s="55"/>
      <c r="F673" s="55"/>
      <c r="G673" s="55"/>
      <c r="H673" s="55"/>
      <c r="I673" s="55"/>
      <c r="J673" s="55"/>
      <c r="K673" s="55"/>
      <c r="L673" s="55"/>
      <c r="M673" s="67"/>
      <c r="N673" s="55"/>
      <c r="O673" s="55"/>
      <c r="P673" s="55"/>
      <c r="Q673" s="55"/>
      <c r="R673" s="55"/>
    </row>
    <row r="674" spans="2:18" x14ac:dyDescent="0.25">
      <c r="B674" s="61"/>
      <c r="D674" s="62"/>
      <c r="E674" s="55"/>
      <c r="F674" s="55"/>
      <c r="G674" s="55"/>
      <c r="H674" s="55"/>
      <c r="I674" s="55"/>
      <c r="J674" s="55"/>
      <c r="K674" s="55"/>
      <c r="L674" s="55"/>
      <c r="M674" s="67"/>
      <c r="N674" s="55"/>
      <c r="O674" s="55"/>
      <c r="P674" s="55"/>
      <c r="Q674" s="55"/>
      <c r="R674" s="55"/>
    </row>
    <row r="675" spans="2:18" x14ac:dyDescent="0.25">
      <c r="B675" s="61"/>
      <c r="D675" s="62"/>
      <c r="E675" s="55"/>
      <c r="F675" s="55"/>
      <c r="G675" s="55"/>
      <c r="H675" s="55"/>
      <c r="I675" s="55"/>
      <c r="J675" s="55"/>
      <c r="K675" s="55"/>
      <c r="L675" s="55"/>
      <c r="M675" s="67"/>
      <c r="N675" s="55"/>
      <c r="O675" s="55"/>
      <c r="P675" s="55"/>
      <c r="Q675" s="55"/>
      <c r="R675" s="55"/>
    </row>
    <row r="676" spans="2:18" x14ac:dyDescent="0.25">
      <c r="B676" s="61"/>
      <c r="D676" s="62"/>
      <c r="E676" s="55"/>
      <c r="F676" s="55"/>
      <c r="G676" s="55"/>
      <c r="H676" s="55"/>
      <c r="I676" s="55"/>
      <c r="J676" s="55"/>
      <c r="K676" s="55"/>
      <c r="L676" s="55"/>
      <c r="M676" s="67"/>
      <c r="N676" s="55"/>
      <c r="O676" s="55"/>
      <c r="P676" s="55"/>
      <c r="Q676" s="55"/>
      <c r="R676" s="55"/>
    </row>
    <row r="677" spans="2:18" x14ac:dyDescent="0.25">
      <c r="B677" s="61"/>
      <c r="D677" s="62"/>
      <c r="E677" s="55"/>
      <c r="F677" s="55"/>
      <c r="G677" s="55"/>
      <c r="H677" s="55"/>
      <c r="I677" s="55"/>
      <c r="J677" s="55"/>
      <c r="K677" s="55"/>
      <c r="L677" s="55"/>
      <c r="M677" s="67"/>
      <c r="N677" s="55"/>
      <c r="O677" s="55"/>
      <c r="P677" s="55"/>
      <c r="Q677" s="55"/>
      <c r="R677" s="55"/>
    </row>
    <row r="678" spans="2:18" x14ac:dyDescent="0.25">
      <c r="B678" s="61"/>
      <c r="D678" s="62"/>
      <c r="E678" s="55"/>
      <c r="F678" s="55"/>
      <c r="G678" s="55"/>
      <c r="H678" s="55"/>
      <c r="I678" s="55"/>
      <c r="J678" s="55"/>
      <c r="K678" s="55"/>
      <c r="L678" s="55"/>
      <c r="M678" s="67"/>
      <c r="N678" s="55"/>
      <c r="O678" s="55"/>
      <c r="P678" s="55"/>
      <c r="Q678" s="55"/>
      <c r="R678" s="55"/>
    </row>
    <row r="679" spans="2:18" x14ac:dyDescent="0.25">
      <c r="B679" s="61"/>
      <c r="D679" s="62"/>
      <c r="E679" s="55"/>
      <c r="F679" s="55"/>
      <c r="G679" s="55"/>
      <c r="H679" s="55"/>
      <c r="I679" s="55"/>
      <c r="J679" s="55"/>
      <c r="K679" s="55"/>
      <c r="L679" s="55"/>
      <c r="M679" s="67"/>
      <c r="N679" s="55"/>
      <c r="O679" s="55"/>
      <c r="P679" s="55"/>
      <c r="Q679" s="55"/>
      <c r="R679" s="55"/>
    </row>
    <row r="680" spans="2:18" x14ac:dyDescent="0.25">
      <c r="B680" s="61"/>
      <c r="D680" s="62"/>
      <c r="E680" s="55"/>
      <c r="F680" s="55"/>
      <c r="G680" s="55"/>
      <c r="H680" s="55"/>
      <c r="I680" s="55"/>
      <c r="J680" s="55"/>
      <c r="K680" s="55"/>
      <c r="L680" s="55"/>
      <c r="M680" s="67"/>
      <c r="N680" s="55"/>
      <c r="O680" s="55"/>
      <c r="P680" s="55"/>
      <c r="Q680" s="55"/>
      <c r="R680" s="55"/>
    </row>
    <row r="681" spans="2:18" x14ac:dyDescent="0.25">
      <c r="B681" s="61"/>
      <c r="D681" s="62"/>
      <c r="E681" s="55"/>
      <c r="F681" s="55"/>
      <c r="G681" s="55"/>
      <c r="H681" s="55"/>
      <c r="I681" s="55"/>
      <c r="J681" s="55"/>
      <c r="K681" s="55"/>
      <c r="L681" s="55"/>
      <c r="M681" s="67"/>
      <c r="N681" s="55"/>
      <c r="O681" s="55"/>
      <c r="P681" s="55"/>
      <c r="Q681" s="55"/>
      <c r="R681" s="55"/>
    </row>
    <row r="682" spans="2:18" x14ac:dyDescent="0.25">
      <c r="B682" s="61"/>
      <c r="D682" s="62"/>
      <c r="E682" s="55"/>
      <c r="F682" s="55"/>
      <c r="G682" s="55"/>
      <c r="H682" s="55"/>
      <c r="I682" s="55"/>
      <c r="J682" s="55"/>
      <c r="K682" s="55"/>
      <c r="L682" s="55"/>
      <c r="M682" s="67"/>
      <c r="N682" s="55"/>
      <c r="O682" s="55"/>
      <c r="P682" s="55"/>
      <c r="Q682" s="55"/>
      <c r="R682" s="55"/>
    </row>
    <row r="683" spans="2:18" x14ac:dyDescent="0.25">
      <c r="B683" s="61"/>
      <c r="D683" s="62"/>
      <c r="E683" s="55"/>
      <c r="F683" s="55"/>
      <c r="G683" s="55"/>
      <c r="H683" s="55"/>
      <c r="I683" s="55"/>
      <c r="J683" s="55"/>
      <c r="K683" s="55"/>
      <c r="L683" s="55"/>
      <c r="M683" s="67"/>
      <c r="N683" s="55"/>
      <c r="O683" s="55"/>
      <c r="P683" s="55"/>
      <c r="Q683" s="55"/>
      <c r="R683" s="55"/>
    </row>
    <row r="684" spans="2:18" x14ac:dyDescent="0.25">
      <c r="B684" s="61"/>
      <c r="D684" s="62"/>
      <c r="E684" s="55"/>
      <c r="F684" s="55"/>
      <c r="G684" s="55"/>
      <c r="H684" s="55"/>
      <c r="I684" s="55"/>
      <c r="J684" s="55"/>
      <c r="K684" s="55"/>
      <c r="L684" s="55"/>
      <c r="M684" s="67"/>
      <c r="N684" s="55"/>
      <c r="O684" s="55"/>
      <c r="P684" s="55"/>
      <c r="Q684" s="55"/>
      <c r="R684" s="55"/>
    </row>
    <row r="685" spans="2:18" x14ac:dyDescent="0.25">
      <c r="B685" s="61"/>
      <c r="D685" s="62"/>
      <c r="E685" s="55"/>
      <c r="F685" s="55"/>
      <c r="G685" s="55"/>
      <c r="H685" s="55"/>
      <c r="I685" s="55"/>
      <c r="J685" s="55"/>
      <c r="K685" s="55"/>
      <c r="L685" s="55"/>
      <c r="M685" s="67"/>
      <c r="N685" s="55"/>
      <c r="O685" s="55"/>
      <c r="P685" s="55"/>
      <c r="Q685" s="55"/>
      <c r="R685" s="55"/>
    </row>
    <row r="686" spans="2:18" x14ac:dyDescent="0.25">
      <c r="B686" s="61"/>
      <c r="D686" s="62"/>
      <c r="E686" s="55"/>
      <c r="F686" s="55"/>
      <c r="G686" s="55"/>
      <c r="H686" s="55"/>
      <c r="I686" s="55"/>
      <c r="J686" s="55"/>
      <c r="K686" s="55"/>
      <c r="L686" s="55"/>
      <c r="M686" s="67"/>
      <c r="N686" s="55"/>
      <c r="O686" s="55"/>
      <c r="P686" s="55"/>
      <c r="Q686" s="55"/>
      <c r="R686" s="55"/>
    </row>
    <row r="687" spans="2:18" x14ac:dyDescent="0.25">
      <c r="B687" s="61"/>
      <c r="D687" s="62"/>
      <c r="E687" s="55"/>
      <c r="F687" s="55"/>
      <c r="G687" s="55"/>
      <c r="H687" s="55"/>
      <c r="I687" s="55"/>
      <c r="J687" s="55"/>
      <c r="K687" s="55"/>
      <c r="L687" s="55"/>
      <c r="M687" s="67"/>
      <c r="N687" s="55"/>
      <c r="O687" s="55"/>
      <c r="P687" s="55"/>
      <c r="Q687" s="55"/>
      <c r="R687" s="55"/>
    </row>
    <row r="688" spans="2:18" x14ac:dyDescent="0.25">
      <c r="B688" s="61"/>
      <c r="D688" s="62"/>
      <c r="E688" s="55"/>
      <c r="F688" s="55"/>
      <c r="G688" s="55"/>
      <c r="H688" s="55"/>
      <c r="I688" s="55"/>
      <c r="J688" s="55"/>
      <c r="K688" s="55"/>
      <c r="L688" s="55"/>
      <c r="M688" s="67"/>
      <c r="N688" s="55"/>
      <c r="O688" s="55"/>
      <c r="P688" s="55"/>
      <c r="Q688" s="55"/>
      <c r="R688" s="55"/>
    </row>
    <row r="689" spans="2:18" x14ac:dyDescent="0.25">
      <c r="B689" s="61"/>
      <c r="D689" s="62"/>
      <c r="E689" s="55"/>
      <c r="F689" s="55"/>
      <c r="G689" s="55"/>
      <c r="H689" s="55"/>
      <c r="I689" s="55"/>
      <c r="J689" s="55"/>
      <c r="K689" s="55"/>
      <c r="L689" s="55"/>
      <c r="M689" s="67"/>
      <c r="N689" s="55"/>
      <c r="O689" s="55"/>
      <c r="P689" s="55"/>
      <c r="Q689" s="55"/>
      <c r="R689" s="55"/>
    </row>
    <row r="690" spans="2:18" x14ac:dyDescent="0.25">
      <c r="B690" s="61"/>
      <c r="D690" s="62"/>
      <c r="E690" s="55"/>
      <c r="F690" s="55"/>
      <c r="G690" s="55"/>
      <c r="H690" s="55"/>
      <c r="I690" s="55"/>
      <c r="J690" s="55"/>
      <c r="K690" s="55"/>
      <c r="L690" s="55"/>
      <c r="M690" s="67"/>
      <c r="N690" s="55"/>
      <c r="O690" s="55"/>
      <c r="P690" s="55"/>
      <c r="Q690" s="55"/>
      <c r="R690" s="55"/>
    </row>
    <row r="691" spans="2:18" x14ac:dyDescent="0.25">
      <c r="B691" s="61"/>
      <c r="D691" s="62"/>
      <c r="E691" s="55"/>
      <c r="F691" s="55"/>
      <c r="G691" s="55"/>
      <c r="H691" s="55"/>
      <c r="I691" s="55"/>
      <c r="J691" s="55"/>
      <c r="K691" s="55"/>
      <c r="L691" s="55"/>
      <c r="M691" s="67"/>
      <c r="N691" s="55"/>
      <c r="O691" s="55"/>
      <c r="P691" s="55"/>
      <c r="Q691" s="55"/>
      <c r="R691" s="55"/>
    </row>
    <row r="692" spans="2:18" x14ac:dyDescent="0.25">
      <c r="B692" s="61"/>
      <c r="D692" s="62"/>
      <c r="E692" s="55"/>
      <c r="F692" s="55"/>
      <c r="G692" s="55"/>
      <c r="H692" s="55"/>
      <c r="I692" s="55"/>
      <c r="J692" s="55"/>
      <c r="K692" s="55"/>
      <c r="L692" s="55"/>
      <c r="M692" s="67"/>
      <c r="N692" s="55"/>
      <c r="O692" s="55"/>
      <c r="P692" s="55"/>
      <c r="Q692" s="55"/>
      <c r="R692" s="55"/>
    </row>
    <row r="693" spans="2:18" x14ac:dyDescent="0.25">
      <c r="B693" s="61"/>
      <c r="D693" s="62"/>
      <c r="E693" s="55"/>
      <c r="F693" s="55"/>
      <c r="G693" s="55"/>
      <c r="H693" s="55"/>
      <c r="I693" s="55"/>
      <c r="J693" s="55"/>
      <c r="K693" s="55"/>
      <c r="L693" s="55"/>
      <c r="M693" s="67"/>
      <c r="N693" s="55"/>
      <c r="O693" s="55"/>
      <c r="P693" s="55"/>
      <c r="Q693" s="55"/>
      <c r="R693" s="55"/>
    </row>
    <row r="694" spans="2:18" x14ac:dyDescent="0.25">
      <c r="B694" s="61"/>
      <c r="D694" s="62"/>
      <c r="E694" s="55"/>
      <c r="F694" s="55"/>
      <c r="G694" s="55"/>
      <c r="H694" s="55"/>
      <c r="I694" s="55"/>
      <c r="J694" s="55"/>
      <c r="K694" s="55"/>
      <c r="L694" s="55"/>
      <c r="M694" s="67"/>
      <c r="N694" s="55"/>
      <c r="O694" s="55"/>
      <c r="P694" s="55"/>
      <c r="Q694" s="55"/>
      <c r="R694" s="55"/>
    </row>
    <row r="695" spans="2:18" x14ac:dyDescent="0.25">
      <c r="B695" s="61"/>
      <c r="D695" s="62"/>
      <c r="E695" s="55"/>
      <c r="F695" s="55"/>
      <c r="G695" s="55"/>
      <c r="H695" s="55"/>
      <c r="I695" s="55"/>
      <c r="J695" s="55"/>
      <c r="K695" s="55"/>
      <c r="L695" s="55"/>
      <c r="M695" s="67"/>
      <c r="N695" s="55"/>
      <c r="O695" s="55"/>
      <c r="P695" s="55"/>
      <c r="Q695" s="55"/>
      <c r="R695" s="55"/>
    </row>
    <row r="696" spans="2:18" x14ac:dyDescent="0.25">
      <c r="B696" s="61"/>
      <c r="D696" s="62"/>
      <c r="E696" s="55"/>
      <c r="F696" s="55"/>
      <c r="G696" s="55"/>
      <c r="H696" s="55"/>
      <c r="I696" s="55"/>
      <c r="J696" s="55"/>
      <c r="K696" s="55"/>
      <c r="L696" s="55"/>
      <c r="M696" s="67"/>
      <c r="N696" s="55"/>
      <c r="O696" s="55"/>
      <c r="P696" s="55"/>
      <c r="Q696" s="55"/>
      <c r="R696" s="55"/>
    </row>
    <row r="697" spans="2:18" x14ac:dyDescent="0.25">
      <c r="B697" s="61"/>
      <c r="D697" s="62"/>
      <c r="E697" s="55"/>
      <c r="F697" s="55"/>
      <c r="G697" s="55"/>
      <c r="H697" s="55"/>
      <c r="I697" s="55"/>
      <c r="J697" s="55"/>
      <c r="K697" s="55"/>
      <c r="L697" s="55"/>
      <c r="M697" s="67"/>
      <c r="N697" s="55"/>
      <c r="O697" s="55"/>
      <c r="P697" s="55"/>
      <c r="Q697" s="55"/>
      <c r="R697" s="55"/>
    </row>
    <row r="698" spans="2:18" x14ac:dyDescent="0.25">
      <c r="B698" s="61"/>
      <c r="D698" s="62"/>
      <c r="E698" s="55"/>
      <c r="F698" s="55"/>
      <c r="G698" s="55"/>
      <c r="H698" s="55"/>
      <c r="I698" s="55"/>
      <c r="J698" s="55"/>
      <c r="K698" s="55"/>
      <c r="L698" s="55"/>
      <c r="M698" s="67"/>
      <c r="N698" s="55"/>
      <c r="O698" s="55"/>
      <c r="P698" s="55"/>
      <c r="Q698" s="55"/>
      <c r="R698" s="55"/>
    </row>
    <row r="699" spans="2:18" x14ac:dyDescent="0.25">
      <c r="B699" s="61"/>
      <c r="D699" s="62"/>
      <c r="E699" s="55"/>
      <c r="F699" s="55"/>
      <c r="G699" s="55"/>
      <c r="H699" s="55"/>
      <c r="I699" s="55"/>
      <c r="J699" s="55"/>
      <c r="K699" s="55"/>
      <c r="L699" s="55"/>
      <c r="M699" s="67"/>
      <c r="N699" s="55"/>
      <c r="O699" s="55"/>
      <c r="P699" s="55"/>
      <c r="Q699" s="55"/>
      <c r="R699" s="55"/>
    </row>
    <row r="700" spans="2:18" x14ac:dyDescent="0.25">
      <c r="B700" s="61"/>
      <c r="D700" s="62"/>
      <c r="E700" s="55"/>
      <c r="F700" s="55"/>
      <c r="G700" s="55"/>
      <c r="H700" s="55"/>
      <c r="I700" s="55"/>
      <c r="J700" s="55"/>
      <c r="K700" s="55"/>
      <c r="L700" s="55"/>
      <c r="M700" s="67"/>
      <c r="N700" s="55"/>
      <c r="O700" s="55"/>
      <c r="P700" s="55"/>
      <c r="Q700" s="55"/>
      <c r="R700" s="55"/>
    </row>
    <row r="701" spans="2:18" x14ac:dyDescent="0.25">
      <c r="B701" s="61"/>
      <c r="D701" s="62"/>
      <c r="E701" s="55"/>
      <c r="F701" s="55"/>
      <c r="G701" s="55"/>
      <c r="H701" s="55"/>
      <c r="I701" s="55"/>
      <c r="J701" s="55"/>
      <c r="K701" s="55"/>
      <c r="L701" s="55"/>
      <c r="M701" s="67"/>
      <c r="N701" s="55"/>
      <c r="O701" s="55"/>
      <c r="P701" s="55"/>
      <c r="Q701" s="55"/>
      <c r="R701" s="55"/>
    </row>
    <row r="702" spans="2:18" x14ac:dyDescent="0.25">
      <c r="B702" s="61"/>
      <c r="D702" s="62"/>
      <c r="E702" s="55"/>
      <c r="F702" s="55"/>
      <c r="G702" s="55"/>
      <c r="H702" s="55"/>
      <c r="I702" s="55"/>
      <c r="J702" s="55"/>
      <c r="K702" s="55"/>
      <c r="L702" s="55"/>
      <c r="M702" s="67"/>
      <c r="N702" s="55"/>
      <c r="O702" s="55"/>
      <c r="P702" s="55"/>
      <c r="Q702" s="55"/>
      <c r="R702" s="55"/>
    </row>
    <row r="703" spans="2:18" x14ac:dyDescent="0.25">
      <c r="B703" s="61"/>
      <c r="D703" s="62"/>
      <c r="E703" s="55"/>
      <c r="F703" s="55"/>
      <c r="G703" s="55"/>
      <c r="H703" s="55"/>
      <c r="I703" s="55"/>
      <c r="J703" s="55"/>
      <c r="K703" s="55"/>
      <c r="L703" s="55"/>
      <c r="M703" s="67"/>
      <c r="N703" s="55"/>
      <c r="O703" s="55"/>
      <c r="P703" s="55"/>
      <c r="Q703" s="55"/>
      <c r="R703" s="55"/>
    </row>
    <row r="704" spans="2:18" x14ac:dyDescent="0.25">
      <c r="B704" s="61"/>
      <c r="D704" s="62"/>
      <c r="E704" s="55"/>
      <c r="F704" s="55"/>
      <c r="G704" s="55"/>
      <c r="H704" s="55"/>
      <c r="I704" s="55"/>
      <c r="J704" s="55"/>
      <c r="K704" s="55"/>
      <c r="L704" s="55"/>
      <c r="M704" s="67"/>
      <c r="N704" s="55"/>
      <c r="O704" s="55"/>
      <c r="P704" s="55"/>
      <c r="Q704" s="55"/>
      <c r="R704" s="55"/>
    </row>
    <row r="705" spans="2:18" x14ac:dyDescent="0.25">
      <c r="B705" s="61"/>
      <c r="D705" s="62"/>
      <c r="E705" s="55"/>
      <c r="F705" s="55"/>
      <c r="G705" s="55"/>
      <c r="H705" s="55"/>
      <c r="I705" s="55"/>
      <c r="J705" s="55"/>
      <c r="K705" s="55"/>
      <c r="L705" s="55"/>
      <c r="M705" s="67"/>
      <c r="N705" s="55"/>
      <c r="O705" s="55"/>
      <c r="P705" s="55"/>
      <c r="Q705" s="55"/>
      <c r="R705" s="55"/>
    </row>
    <row r="706" spans="2:18" x14ac:dyDescent="0.25">
      <c r="B706" s="61"/>
      <c r="D706" s="62"/>
      <c r="E706" s="55"/>
      <c r="F706" s="55"/>
      <c r="G706" s="55"/>
      <c r="H706" s="55"/>
      <c r="I706" s="55"/>
      <c r="J706" s="55"/>
      <c r="K706" s="55"/>
      <c r="L706" s="55"/>
      <c r="M706" s="67"/>
      <c r="N706" s="55"/>
      <c r="O706" s="55"/>
      <c r="P706" s="55"/>
      <c r="Q706" s="55"/>
      <c r="R706" s="55"/>
    </row>
    <row r="707" spans="2:18" x14ac:dyDescent="0.25">
      <c r="B707" s="61"/>
      <c r="D707" s="62"/>
      <c r="E707" s="55"/>
      <c r="F707" s="55"/>
      <c r="G707" s="55"/>
      <c r="H707" s="55"/>
      <c r="I707" s="55"/>
      <c r="J707" s="55"/>
      <c r="K707" s="55"/>
      <c r="L707" s="55"/>
      <c r="M707" s="67"/>
      <c r="N707" s="55"/>
      <c r="O707" s="55"/>
      <c r="P707" s="55"/>
      <c r="Q707" s="55"/>
      <c r="R707" s="55"/>
    </row>
    <row r="708" spans="2:18" x14ac:dyDescent="0.25">
      <c r="B708" s="61"/>
      <c r="D708" s="62"/>
      <c r="E708" s="55"/>
      <c r="F708" s="55"/>
      <c r="G708" s="55"/>
      <c r="H708" s="55"/>
      <c r="I708" s="55"/>
      <c r="J708" s="55"/>
      <c r="K708" s="55"/>
      <c r="L708" s="55"/>
      <c r="M708" s="67"/>
      <c r="N708" s="55"/>
      <c r="O708" s="55"/>
      <c r="P708" s="55"/>
      <c r="Q708" s="55"/>
      <c r="R708" s="55"/>
    </row>
    <row r="709" spans="2:18" x14ac:dyDescent="0.25">
      <c r="B709" s="61"/>
      <c r="D709" s="62"/>
      <c r="E709" s="55"/>
      <c r="F709" s="55"/>
      <c r="G709" s="55"/>
      <c r="H709" s="55"/>
      <c r="I709" s="55"/>
      <c r="J709" s="55"/>
      <c r="K709" s="55"/>
      <c r="L709" s="55"/>
      <c r="M709" s="67"/>
      <c r="N709" s="55"/>
      <c r="O709" s="55"/>
      <c r="P709" s="55"/>
      <c r="Q709" s="55"/>
      <c r="R709" s="55"/>
    </row>
    <row r="710" spans="2:18" x14ac:dyDescent="0.25">
      <c r="B710" s="61"/>
      <c r="D710" s="62"/>
      <c r="E710" s="55"/>
      <c r="F710" s="55"/>
      <c r="G710" s="55"/>
      <c r="H710" s="55"/>
      <c r="I710" s="55"/>
      <c r="J710" s="55"/>
      <c r="K710" s="55"/>
      <c r="L710" s="55"/>
      <c r="M710" s="67"/>
      <c r="N710" s="55"/>
      <c r="O710" s="55"/>
      <c r="P710" s="55"/>
      <c r="Q710" s="55"/>
      <c r="R710" s="55"/>
    </row>
    <row r="711" spans="2:18" x14ac:dyDescent="0.25">
      <c r="B711" s="61"/>
      <c r="D711" s="62"/>
      <c r="E711" s="55"/>
      <c r="F711" s="55"/>
      <c r="G711" s="55"/>
      <c r="H711" s="55"/>
      <c r="I711" s="55"/>
      <c r="J711" s="55"/>
      <c r="K711" s="55"/>
      <c r="L711" s="55"/>
      <c r="M711" s="67"/>
      <c r="N711" s="55"/>
      <c r="O711" s="55"/>
      <c r="P711" s="55"/>
      <c r="Q711" s="55"/>
      <c r="R711" s="55"/>
    </row>
    <row r="712" spans="2:18" x14ac:dyDescent="0.25">
      <c r="B712" s="61"/>
      <c r="D712" s="62"/>
      <c r="E712" s="55"/>
      <c r="F712" s="55"/>
      <c r="G712" s="55"/>
      <c r="H712" s="55"/>
      <c r="I712" s="55"/>
      <c r="J712" s="55"/>
      <c r="K712" s="55"/>
      <c r="L712" s="55"/>
      <c r="M712" s="67"/>
      <c r="N712" s="55"/>
      <c r="O712" s="55"/>
      <c r="P712" s="55"/>
      <c r="Q712" s="55"/>
      <c r="R712" s="55"/>
    </row>
    <row r="713" spans="2:18" x14ac:dyDescent="0.25">
      <c r="B713" s="61"/>
      <c r="D713" s="62"/>
      <c r="E713" s="55"/>
      <c r="F713" s="55"/>
      <c r="G713" s="55"/>
      <c r="H713" s="55"/>
      <c r="I713" s="55"/>
      <c r="J713" s="55"/>
      <c r="K713" s="55"/>
      <c r="L713" s="55"/>
      <c r="M713" s="67"/>
      <c r="N713" s="55"/>
      <c r="O713" s="55"/>
      <c r="P713" s="55"/>
      <c r="Q713" s="55"/>
      <c r="R713" s="55"/>
    </row>
    <row r="714" spans="2:18" x14ac:dyDescent="0.25">
      <c r="B714" s="61"/>
      <c r="D714" s="62"/>
      <c r="E714" s="55"/>
      <c r="F714" s="55"/>
      <c r="G714" s="55"/>
      <c r="H714" s="55"/>
      <c r="I714" s="55"/>
      <c r="J714" s="55"/>
      <c r="K714" s="55"/>
      <c r="L714" s="55"/>
      <c r="M714" s="67"/>
      <c r="N714" s="55"/>
      <c r="O714" s="55"/>
      <c r="P714" s="55"/>
      <c r="Q714" s="55"/>
      <c r="R714" s="55"/>
    </row>
    <row r="715" spans="2:18" x14ac:dyDescent="0.25">
      <c r="B715" s="61"/>
      <c r="D715" s="62"/>
      <c r="E715" s="55"/>
      <c r="F715" s="55"/>
      <c r="G715" s="55"/>
      <c r="H715" s="55"/>
      <c r="I715" s="55"/>
      <c r="J715" s="55"/>
      <c r="K715" s="55"/>
      <c r="L715" s="55"/>
      <c r="M715" s="67"/>
      <c r="N715" s="55"/>
      <c r="O715" s="55"/>
      <c r="P715" s="55"/>
      <c r="Q715" s="55"/>
      <c r="R715" s="55"/>
    </row>
    <row r="716" spans="2:18" x14ac:dyDescent="0.25">
      <c r="B716" s="61"/>
      <c r="D716" s="62"/>
      <c r="E716" s="55"/>
      <c r="F716" s="55"/>
      <c r="G716" s="55"/>
      <c r="H716" s="55"/>
      <c r="I716" s="55"/>
      <c r="J716" s="55"/>
      <c r="K716" s="55"/>
      <c r="L716" s="55"/>
      <c r="M716" s="67"/>
      <c r="N716" s="55"/>
      <c r="O716" s="55"/>
      <c r="P716" s="55"/>
      <c r="Q716" s="55"/>
      <c r="R716" s="55"/>
    </row>
    <row r="717" spans="2:18" x14ac:dyDescent="0.25">
      <c r="B717" s="61"/>
      <c r="D717" s="62"/>
      <c r="E717" s="55"/>
      <c r="F717" s="55"/>
      <c r="G717" s="55"/>
      <c r="H717" s="55"/>
      <c r="I717" s="55"/>
      <c r="J717" s="55"/>
      <c r="K717" s="55"/>
      <c r="L717" s="55"/>
      <c r="M717" s="67"/>
      <c r="N717" s="55"/>
      <c r="O717" s="55"/>
      <c r="P717" s="55"/>
      <c r="Q717" s="55"/>
      <c r="R717" s="55"/>
    </row>
    <row r="718" spans="2:18" x14ac:dyDescent="0.25">
      <c r="B718" s="61"/>
      <c r="D718" s="62"/>
      <c r="E718" s="55"/>
      <c r="F718" s="55"/>
      <c r="G718" s="55"/>
      <c r="H718" s="55"/>
      <c r="I718" s="55"/>
      <c r="J718" s="55"/>
      <c r="K718" s="55"/>
      <c r="L718" s="55"/>
      <c r="M718" s="67"/>
      <c r="N718" s="55"/>
      <c r="O718" s="55"/>
      <c r="P718" s="55"/>
      <c r="Q718" s="55"/>
      <c r="R718" s="55"/>
    </row>
    <row r="719" spans="2:18" x14ac:dyDescent="0.25">
      <c r="B719" s="61"/>
      <c r="D719" s="62"/>
      <c r="E719" s="55"/>
      <c r="F719" s="55"/>
      <c r="G719" s="55"/>
      <c r="H719" s="55"/>
      <c r="I719" s="55"/>
      <c r="J719" s="55"/>
      <c r="K719" s="55"/>
      <c r="L719" s="55"/>
      <c r="M719" s="67"/>
      <c r="N719" s="55"/>
      <c r="O719" s="55"/>
      <c r="P719" s="55"/>
      <c r="Q719" s="55"/>
      <c r="R719" s="55"/>
    </row>
    <row r="720" spans="2:18" x14ac:dyDescent="0.25">
      <c r="B720" s="61"/>
      <c r="D720" s="62"/>
      <c r="E720" s="55"/>
      <c r="F720" s="55"/>
      <c r="G720" s="55"/>
      <c r="H720" s="55"/>
      <c r="I720" s="55"/>
      <c r="J720" s="55"/>
      <c r="K720" s="55"/>
      <c r="L720" s="55"/>
      <c r="M720" s="67"/>
      <c r="N720" s="55"/>
      <c r="O720" s="55"/>
      <c r="P720" s="55"/>
      <c r="Q720" s="55"/>
      <c r="R720" s="55"/>
    </row>
    <row r="721" spans="2:18" x14ac:dyDescent="0.25">
      <c r="B721" s="61"/>
      <c r="D721" s="62"/>
      <c r="E721" s="55"/>
      <c r="F721" s="55"/>
      <c r="G721" s="55"/>
      <c r="H721" s="55"/>
      <c r="I721" s="55"/>
      <c r="J721" s="55"/>
      <c r="K721" s="55"/>
      <c r="L721" s="55"/>
      <c r="M721" s="67"/>
      <c r="N721" s="55"/>
      <c r="O721" s="55"/>
      <c r="P721" s="55"/>
      <c r="Q721" s="55"/>
      <c r="R721" s="55"/>
    </row>
    <row r="722" spans="2:18" x14ac:dyDescent="0.25">
      <c r="B722" s="61"/>
      <c r="D722" s="62"/>
      <c r="E722" s="55"/>
      <c r="F722" s="55"/>
      <c r="G722" s="55"/>
      <c r="H722" s="55"/>
      <c r="I722" s="55"/>
      <c r="J722" s="55"/>
      <c r="K722" s="55"/>
      <c r="L722" s="55"/>
      <c r="M722" s="67"/>
      <c r="N722" s="55"/>
      <c r="O722" s="55"/>
      <c r="P722" s="55"/>
      <c r="Q722" s="55"/>
      <c r="R722" s="55"/>
    </row>
    <row r="723" spans="2:18" x14ac:dyDescent="0.25">
      <c r="B723" s="61"/>
      <c r="D723" s="62"/>
      <c r="E723" s="55"/>
      <c r="F723" s="55"/>
      <c r="G723" s="55"/>
      <c r="H723" s="55"/>
      <c r="I723" s="55"/>
      <c r="J723" s="55"/>
      <c r="K723" s="55"/>
      <c r="L723" s="55"/>
      <c r="M723" s="67"/>
      <c r="N723" s="55"/>
      <c r="O723" s="55"/>
      <c r="P723" s="55"/>
      <c r="Q723" s="55"/>
      <c r="R723" s="55"/>
    </row>
    <row r="724" spans="2:18" x14ac:dyDescent="0.25">
      <c r="B724" s="61"/>
      <c r="D724" s="62"/>
      <c r="E724" s="55"/>
      <c r="F724" s="55"/>
      <c r="G724" s="55"/>
      <c r="H724" s="55"/>
      <c r="I724" s="55"/>
      <c r="J724" s="55"/>
      <c r="K724" s="55"/>
      <c r="L724" s="55"/>
      <c r="M724" s="67"/>
      <c r="N724" s="55"/>
      <c r="O724" s="55"/>
      <c r="P724" s="55"/>
      <c r="Q724" s="55"/>
      <c r="R724" s="55"/>
    </row>
    <row r="725" spans="2:18" x14ac:dyDescent="0.25">
      <c r="B725" s="61"/>
      <c r="D725" s="62"/>
      <c r="E725" s="55"/>
      <c r="F725" s="55"/>
      <c r="G725" s="55"/>
      <c r="H725" s="55"/>
      <c r="I725" s="55"/>
      <c r="J725" s="55"/>
      <c r="K725" s="55"/>
      <c r="L725" s="55"/>
      <c r="M725" s="67"/>
      <c r="N725" s="55"/>
      <c r="O725" s="55"/>
      <c r="P725" s="55"/>
      <c r="Q725" s="55"/>
      <c r="R725" s="55"/>
    </row>
    <row r="726" spans="2:18" x14ac:dyDescent="0.25">
      <c r="B726" s="61"/>
      <c r="D726" s="62"/>
      <c r="E726" s="55"/>
      <c r="F726" s="55"/>
      <c r="G726" s="55"/>
      <c r="H726" s="55"/>
      <c r="I726" s="55"/>
      <c r="J726" s="55"/>
      <c r="K726" s="55"/>
      <c r="L726" s="55"/>
      <c r="M726" s="67"/>
      <c r="N726" s="55"/>
      <c r="O726" s="55"/>
      <c r="P726" s="55"/>
      <c r="Q726" s="55"/>
      <c r="R726" s="55"/>
    </row>
    <row r="727" spans="2:18" x14ac:dyDescent="0.25">
      <c r="B727" s="61"/>
      <c r="D727" s="62"/>
      <c r="E727" s="55"/>
      <c r="F727" s="55"/>
      <c r="G727" s="55"/>
      <c r="H727" s="55"/>
      <c r="I727" s="55"/>
      <c r="J727" s="55"/>
      <c r="K727" s="55"/>
      <c r="L727" s="55"/>
      <c r="M727" s="67"/>
      <c r="N727" s="55"/>
      <c r="O727" s="55"/>
      <c r="P727" s="55"/>
      <c r="Q727" s="55"/>
      <c r="R727" s="55"/>
    </row>
    <row r="728" spans="2:18" x14ac:dyDescent="0.25">
      <c r="B728" s="61"/>
      <c r="D728" s="62"/>
      <c r="E728" s="55"/>
      <c r="F728" s="55"/>
      <c r="G728" s="55"/>
      <c r="H728" s="55"/>
      <c r="I728" s="55"/>
      <c r="J728" s="55"/>
      <c r="K728" s="55"/>
      <c r="L728" s="55"/>
      <c r="M728" s="67"/>
      <c r="N728" s="55"/>
      <c r="O728" s="55"/>
      <c r="P728" s="55"/>
      <c r="Q728" s="55"/>
      <c r="R728" s="55"/>
    </row>
    <row r="729" spans="2:18" x14ac:dyDescent="0.25">
      <c r="B729" s="61"/>
      <c r="D729" s="62"/>
      <c r="E729" s="55"/>
      <c r="F729" s="55"/>
      <c r="G729" s="55"/>
      <c r="H729" s="55"/>
      <c r="I729" s="55"/>
      <c r="J729" s="55"/>
      <c r="K729" s="55"/>
      <c r="L729" s="55"/>
      <c r="M729" s="67"/>
      <c r="N729" s="55"/>
      <c r="O729" s="55"/>
      <c r="P729" s="55"/>
      <c r="Q729" s="55"/>
      <c r="R729" s="55"/>
    </row>
    <row r="730" spans="2:18" x14ac:dyDescent="0.25">
      <c r="B730" s="61"/>
      <c r="D730" s="62"/>
      <c r="E730" s="55"/>
      <c r="F730" s="55"/>
      <c r="G730" s="55"/>
      <c r="H730" s="55"/>
      <c r="I730" s="55"/>
      <c r="J730" s="55"/>
      <c r="K730" s="55"/>
      <c r="L730" s="55"/>
      <c r="M730" s="67"/>
      <c r="N730" s="55"/>
      <c r="O730" s="55"/>
      <c r="P730" s="55"/>
      <c r="Q730" s="55"/>
      <c r="R730" s="55"/>
    </row>
    <row r="731" spans="2:18" x14ac:dyDescent="0.25">
      <c r="B731" s="61"/>
      <c r="D731" s="62"/>
      <c r="E731" s="55"/>
      <c r="F731" s="55"/>
      <c r="G731" s="55"/>
      <c r="H731" s="55"/>
      <c r="I731" s="55"/>
      <c r="J731" s="55"/>
      <c r="K731" s="55"/>
      <c r="L731" s="55"/>
      <c r="M731" s="67"/>
      <c r="N731" s="55"/>
      <c r="O731" s="55"/>
      <c r="P731" s="55"/>
      <c r="Q731" s="55"/>
      <c r="R731" s="55"/>
    </row>
    <row r="732" spans="2:18" x14ac:dyDescent="0.25">
      <c r="B732" s="61"/>
      <c r="D732" s="62"/>
      <c r="E732" s="55"/>
      <c r="F732" s="55"/>
      <c r="G732" s="55"/>
      <c r="H732" s="55"/>
      <c r="I732" s="55"/>
      <c r="J732" s="55"/>
      <c r="K732" s="55"/>
      <c r="L732" s="55"/>
      <c r="M732" s="67"/>
      <c r="N732" s="55"/>
      <c r="O732" s="55"/>
      <c r="P732" s="55"/>
      <c r="Q732" s="55"/>
      <c r="R732" s="55"/>
    </row>
    <row r="733" spans="2:18" x14ac:dyDescent="0.25">
      <c r="B733" s="61"/>
      <c r="D733" s="62"/>
      <c r="E733" s="55"/>
      <c r="F733" s="55"/>
      <c r="G733" s="55"/>
      <c r="H733" s="55"/>
      <c r="I733" s="55"/>
      <c r="J733" s="55"/>
      <c r="K733" s="55"/>
      <c r="L733" s="55"/>
      <c r="M733" s="67"/>
      <c r="N733" s="55"/>
      <c r="O733" s="55"/>
      <c r="P733" s="55"/>
      <c r="Q733" s="55"/>
      <c r="R733" s="55"/>
    </row>
    <row r="734" spans="2:18" x14ac:dyDescent="0.25">
      <c r="B734" s="61"/>
      <c r="D734" s="62"/>
      <c r="E734" s="55"/>
      <c r="F734" s="55"/>
      <c r="G734" s="55"/>
      <c r="H734" s="55"/>
      <c r="I734" s="55"/>
      <c r="J734" s="55"/>
      <c r="K734" s="55"/>
      <c r="L734" s="55"/>
      <c r="M734" s="67"/>
      <c r="N734" s="55"/>
      <c r="O734" s="55"/>
      <c r="P734" s="55"/>
      <c r="Q734" s="55"/>
      <c r="R734" s="55"/>
    </row>
    <row r="735" spans="2:18" x14ac:dyDescent="0.25">
      <c r="B735" s="61"/>
      <c r="D735" s="62"/>
      <c r="E735" s="55"/>
      <c r="F735" s="55"/>
      <c r="G735" s="55"/>
      <c r="H735" s="55"/>
      <c r="I735" s="55"/>
      <c r="J735" s="55"/>
      <c r="K735" s="55"/>
      <c r="L735" s="55"/>
      <c r="M735" s="67"/>
      <c r="N735" s="55"/>
      <c r="O735" s="55"/>
      <c r="P735" s="55"/>
      <c r="Q735" s="55"/>
      <c r="R735" s="55"/>
    </row>
    <row r="736" spans="2:18" x14ac:dyDescent="0.25">
      <c r="B736" s="61"/>
      <c r="D736" s="62"/>
      <c r="E736" s="55"/>
      <c r="F736" s="55"/>
      <c r="G736" s="55"/>
      <c r="H736" s="55"/>
      <c r="I736" s="55"/>
      <c r="J736" s="55"/>
      <c r="K736" s="55"/>
      <c r="L736" s="55"/>
      <c r="M736" s="67"/>
      <c r="N736" s="55"/>
      <c r="O736" s="55"/>
      <c r="P736" s="55"/>
      <c r="Q736" s="55"/>
      <c r="R736" s="55"/>
    </row>
    <row r="737" spans="2:18" x14ac:dyDescent="0.25">
      <c r="B737" s="61"/>
      <c r="D737" s="62"/>
      <c r="E737" s="55"/>
      <c r="F737" s="55"/>
      <c r="G737" s="55"/>
      <c r="H737" s="55"/>
      <c r="I737" s="55"/>
      <c r="J737" s="55"/>
      <c r="K737" s="55"/>
      <c r="L737" s="55"/>
      <c r="M737" s="67"/>
      <c r="N737" s="55"/>
      <c r="O737" s="55"/>
      <c r="P737" s="55"/>
      <c r="Q737" s="55"/>
      <c r="R737" s="55"/>
    </row>
    <row r="738" spans="2:18" x14ac:dyDescent="0.25">
      <c r="B738" s="61"/>
      <c r="D738" s="62"/>
      <c r="E738" s="55"/>
      <c r="F738" s="55"/>
      <c r="G738" s="55"/>
      <c r="H738" s="55"/>
      <c r="I738" s="55"/>
      <c r="J738" s="55"/>
      <c r="K738" s="55"/>
      <c r="L738" s="55"/>
      <c r="M738" s="67"/>
      <c r="N738" s="55"/>
      <c r="O738" s="55"/>
      <c r="P738" s="55"/>
      <c r="Q738" s="55"/>
      <c r="R738" s="55"/>
    </row>
    <row r="739" spans="2:18" x14ac:dyDescent="0.25">
      <c r="B739" s="61"/>
      <c r="D739" s="62"/>
      <c r="E739" s="55"/>
      <c r="F739" s="55"/>
      <c r="G739" s="55"/>
      <c r="H739" s="55"/>
      <c r="I739" s="55"/>
      <c r="J739" s="55"/>
      <c r="K739" s="55"/>
      <c r="L739" s="55"/>
      <c r="M739" s="67"/>
      <c r="N739" s="55"/>
      <c r="O739" s="55"/>
      <c r="P739" s="55"/>
      <c r="Q739" s="55"/>
      <c r="R739" s="55"/>
    </row>
    <row r="740" spans="2:18" x14ac:dyDescent="0.25">
      <c r="B740" s="61"/>
      <c r="D740" s="62"/>
      <c r="E740" s="55"/>
      <c r="F740" s="55"/>
      <c r="G740" s="55"/>
      <c r="H740" s="55"/>
      <c r="I740" s="55"/>
      <c r="J740" s="55"/>
      <c r="K740" s="55"/>
      <c r="L740" s="55"/>
      <c r="M740" s="67"/>
      <c r="N740" s="55"/>
      <c r="O740" s="55"/>
      <c r="P740" s="55"/>
      <c r="Q740" s="55"/>
      <c r="R740" s="55"/>
    </row>
    <row r="741" spans="2:18" x14ac:dyDescent="0.25">
      <c r="B741" s="61"/>
      <c r="D741" s="62"/>
      <c r="E741" s="55"/>
      <c r="F741" s="55"/>
      <c r="G741" s="55"/>
      <c r="H741" s="55"/>
      <c r="I741" s="55"/>
      <c r="J741" s="55"/>
      <c r="K741" s="55"/>
      <c r="L741" s="55"/>
      <c r="M741" s="67"/>
      <c r="N741" s="55"/>
      <c r="O741" s="55"/>
      <c r="P741" s="55"/>
      <c r="Q741" s="55"/>
      <c r="R741" s="55"/>
    </row>
    <row r="742" spans="2:18" x14ac:dyDescent="0.25">
      <c r="B742" s="61"/>
      <c r="D742" s="62"/>
      <c r="E742" s="55"/>
      <c r="F742" s="55"/>
      <c r="G742" s="55"/>
      <c r="H742" s="55"/>
      <c r="I742" s="55"/>
      <c r="J742" s="55"/>
      <c r="K742" s="55"/>
      <c r="L742" s="55"/>
      <c r="M742" s="67"/>
      <c r="N742" s="55"/>
      <c r="O742" s="55"/>
      <c r="P742" s="55"/>
      <c r="Q742" s="55"/>
      <c r="R742" s="55"/>
    </row>
    <row r="743" spans="2:18" x14ac:dyDescent="0.25">
      <c r="B743" s="61"/>
      <c r="D743" s="62"/>
      <c r="E743" s="55"/>
      <c r="F743" s="55"/>
      <c r="G743" s="55"/>
      <c r="H743" s="55"/>
      <c r="I743" s="55"/>
      <c r="J743" s="55"/>
      <c r="K743" s="55"/>
      <c r="L743" s="55"/>
      <c r="M743" s="67"/>
      <c r="N743" s="55"/>
      <c r="O743" s="55"/>
      <c r="P743" s="55"/>
      <c r="Q743" s="55"/>
      <c r="R743" s="55"/>
    </row>
    <row r="744" spans="2:18" x14ac:dyDescent="0.25">
      <c r="B744" s="61"/>
      <c r="D744" s="62"/>
      <c r="E744" s="55"/>
      <c r="F744" s="55"/>
      <c r="G744" s="55"/>
      <c r="H744" s="55"/>
      <c r="I744" s="55"/>
      <c r="J744" s="55"/>
      <c r="K744" s="55"/>
      <c r="L744" s="55"/>
      <c r="M744" s="67"/>
      <c r="N744" s="55"/>
      <c r="O744" s="55"/>
      <c r="P744" s="55"/>
      <c r="Q744" s="55"/>
      <c r="R744" s="55"/>
    </row>
    <row r="745" spans="2:18" x14ac:dyDescent="0.25">
      <c r="B745" s="61"/>
      <c r="D745" s="62"/>
      <c r="E745" s="55"/>
      <c r="F745" s="55"/>
      <c r="G745" s="55"/>
      <c r="H745" s="55"/>
      <c r="I745" s="55"/>
      <c r="J745" s="55"/>
      <c r="K745" s="55"/>
      <c r="L745" s="55"/>
      <c r="M745" s="67"/>
      <c r="N745" s="55"/>
      <c r="O745" s="55"/>
      <c r="P745" s="55"/>
      <c r="Q745" s="55"/>
      <c r="R745" s="55"/>
    </row>
    <row r="746" spans="2:18" x14ac:dyDescent="0.25">
      <c r="B746" s="61"/>
      <c r="D746" s="62"/>
      <c r="E746" s="55"/>
      <c r="F746" s="55"/>
      <c r="G746" s="55"/>
      <c r="H746" s="55"/>
      <c r="I746" s="55"/>
      <c r="J746" s="55"/>
      <c r="K746" s="55"/>
      <c r="L746" s="55"/>
      <c r="M746" s="67"/>
      <c r="N746" s="55"/>
      <c r="O746" s="55"/>
      <c r="P746" s="55"/>
      <c r="Q746" s="55"/>
      <c r="R746" s="55"/>
    </row>
    <row r="747" spans="2:18" x14ac:dyDescent="0.25">
      <c r="B747" s="61"/>
      <c r="D747" s="62"/>
      <c r="E747" s="55"/>
      <c r="F747" s="55"/>
      <c r="G747" s="55"/>
      <c r="H747" s="55"/>
      <c r="I747" s="55"/>
      <c r="J747" s="55"/>
      <c r="K747" s="55"/>
      <c r="L747" s="55"/>
      <c r="M747" s="67"/>
      <c r="N747" s="55"/>
      <c r="O747" s="55"/>
      <c r="P747" s="55"/>
      <c r="Q747" s="55"/>
      <c r="R747" s="55"/>
    </row>
    <row r="748" spans="2:18" x14ac:dyDescent="0.25">
      <c r="B748" s="61"/>
      <c r="D748" s="62"/>
      <c r="E748" s="55"/>
      <c r="F748" s="55"/>
      <c r="G748" s="55"/>
      <c r="H748" s="55"/>
      <c r="I748" s="55"/>
      <c r="J748" s="55"/>
      <c r="K748" s="55"/>
      <c r="L748" s="55"/>
      <c r="M748" s="67"/>
      <c r="N748" s="55"/>
      <c r="O748" s="55"/>
      <c r="P748" s="55"/>
      <c r="Q748" s="55"/>
      <c r="R748" s="55"/>
    </row>
    <row r="749" spans="2:18" x14ac:dyDescent="0.25">
      <c r="B749" s="61"/>
      <c r="D749" s="62"/>
      <c r="E749" s="55"/>
      <c r="F749" s="55"/>
      <c r="G749" s="55"/>
      <c r="H749" s="55"/>
      <c r="I749" s="55"/>
      <c r="J749" s="55"/>
      <c r="K749" s="55"/>
      <c r="L749" s="55"/>
      <c r="M749" s="67"/>
      <c r="N749" s="55"/>
      <c r="O749" s="55"/>
      <c r="P749" s="55"/>
      <c r="Q749" s="55"/>
      <c r="R749" s="55"/>
    </row>
    <row r="750" spans="2:18" x14ac:dyDescent="0.25">
      <c r="B750" s="61"/>
      <c r="D750" s="62"/>
      <c r="E750" s="55"/>
      <c r="F750" s="55"/>
      <c r="G750" s="55"/>
      <c r="H750" s="55"/>
      <c r="I750" s="55"/>
      <c r="J750" s="55"/>
      <c r="K750" s="55"/>
      <c r="L750" s="55"/>
      <c r="M750" s="67"/>
      <c r="N750" s="55"/>
      <c r="O750" s="55"/>
      <c r="P750" s="55"/>
      <c r="Q750" s="55"/>
      <c r="R750" s="55"/>
    </row>
    <row r="751" spans="2:18" x14ac:dyDescent="0.25">
      <c r="B751" s="61"/>
      <c r="D751" s="62"/>
      <c r="E751" s="55"/>
      <c r="F751" s="55"/>
      <c r="G751" s="55"/>
      <c r="H751" s="55"/>
      <c r="I751" s="55"/>
      <c r="J751" s="55"/>
      <c r="K751" s="55"/>
      <c r="L751" s="55"/>
      <c r="M751" s="67"/>
      <c r="N751" s="55"/>
      <c r="O751" s="55"/>
      <c r="P751" s="55"/>
      <c r="Q751" s="55"/>
      <c r="R751" s="55"/>
    </row>
    <row r="752" spans="2:18" x14ac:dyDescent="0.25">
      <c r="B752" s="61"/>
      <c r="D752" s="62"/>
      <c r="E752" s="55"/>
      <c r="F752" s="55"/>
      <c r="G752" s="55"/>
      <c r="H752" s="55"/>
      <c r="I752" s="55"/>
      <c r="J752" s="55"/>
      <c r="K752" s="55"/>
      <c r="L752" s="55"/>
      <c r="M752" s="67"/>
      <c r="N752" s="55"/>
      <c r="O752" s="55"/>
      <c r="P752" s="55"/>
      <c r="Q752" s="55"/>
      <c r="R752" s="55"/>
    </row>
    <row r="753" spans="2:18" x14ac:dyDescent="0.25">
      <c r="B753" s="61"/>
      <c r="D753" s="62"/>
      <c r="E753" s="55"/>
      <c r="F753" s="55"/>
      <c r="G753" s="55"/>
      <c r="H753" s="55"/>
      <c r="I753" s="55"/>
      <c r="J753" s="55"/>
      <c r="K753" s="55"/>
      <c r="L753" s="55"/>
      <c r="M753" s="67"/>
      <c r="N753" s="55"/>
      <c r="O753" s="55"/>
      <c r="P753" s="55"/>
      <c r="Q753" s="55"/>
      <c r="R753" s="55"/>
    </row>
    <row r="754" spans="2:18" x14ac:dyDescent="0.25">
      <c r="B754" s="61"/>
      <c r="D754" s="62"/>
      <c r="E754" s="55"/>
      <c r="F754" s="55"/>
      <c r="G754" s="55"/>
      <c r="H754" s="55"/>
      <c r="I754" s="55"/>
      <c r="J754" s="55"/>
      <c r="K754" s="55"/>
      <c r="L754" s="55"/>
      <c r="M754" s="67"/>
      <c r="N754" s="55"/>
      <c r="O754" s="55"/>
      <c r="P754" s="55"/>
      <c r="Q754" s="55"/>
      <c r="R754" s="55"/>
    </row>
    <row r="755" spans="2:18" x14ac:dyDescent="0.25">
      <c r="B755" s="61"/>
      <c r="D755" s="62"/>
      <c r="E755" s="55"/>
      <c r="F755" s="55"/>
      <c r="G755" s="55"/>
      <c r="H755" s="55"/>
      <c r="I755" s="55"/>
      <c r="J755" s="55"/>
      <c r="K755" s="55"/>
      <c r="L755" s="55"/>
      <c r="M755" s="67"/>
      <c r="N755" s="55"/>
      <c r="O755" s="55"/>
      <c r="P755" s="55"/>
      <c r="Q755" s="55"/>
      <c r="R755" s="55"/>
    </row>
    <row r="756" spans="2:18" x14ac:dyDescent="0.25">
      <c r="B756" s="61"/>
      <c r="D756" s="62"/>
      <c r="E756" s="55"/>
      <c r="F756" s="55"/>
      <c r="G756" s="55"/>
      <c r="H756" s="55"/>
      <c r="I756" s="55"/>
      <c r="J756" s="55"/>
      <c r="K756" s="55"/>
      <c r="L756" s="55"/>
      <c r="M756" s="67"/>
      <c r="N756" s="55"/>
      <c r="O756" s="55"/>
      <c r="P756" s="55"/>
      <c r="Q756" s="55"/>
      <c r="R756" s="55"/>
    </row>
    <row r="757" spans="2:18" x14ac:dyDescent="0.25">
      <c r="B757" s="61"/>
      <c r="D757" s="62"/>
      <c r="E757" s="55"/>
      <c r="F757" s="55"/>
      <c r="G757" s="55"/>
      <c r="H757" s="55"/>
      <c r="I757" s="55"/>
      <c r="J757" s="55"/>
      <c r="K757" s="55"/>
      <c r="L757" s="55"/>
      <c r="M757" s="67"/>
      <c r="N757" s="55"/>
      <c r="O757" s="55"/>
      <c r="P757" s="55"/>
      <c r="Q757" s="55"/>
      <c r="R757" s="55"/>
    </row>
    <row r="758" spans="2:18" x14ac:dyDescent="0.25">
      <c r="B758" s="61"/>
      <c r="D758" s="62"/>
      <c r="E758" s="55"/>
      <c r="F758" s="55"/>
      <c r="G758" s="55"/>
      <c r="H758" s="55"/>
      <c r="I758" s="55"/>
      <c r="J758" s="55"/>
      <c r="K758" s="55"/>
      <c r="L758" s="55"/>
      <c r="M758" s="67"/>
      <c r="N758" s="55"/>
      <c r="O758" s="55"/>
      <c r="P758" s="55"/>
      <c r="Q758" s="55"/>
      <c r="R758" s="55"/>
    </row>
    <row r="759" spans="2:18" x14ac:dyDescent="0.25">
      <c r="B759" s="61"/>
      <c r="D759" s="62"/>
      <c r="E759" s="55"/>
      <c r="F759" s="55"/>
      <c r="G759" s="55"/>
      <c r="H759" s="55"/>
      <c r="I759" s="55"/>
      <c r="J759" s="55"/>
      <c r="K759" s="55"/>
      <c r="L759" s="55"/>
      <c r="M759" s="67"/>
      <c r="N759" s="55"/>
      <c r="O759" s="55"/>
      <c r="P759" s="55"/>
      <c r="Q759" s="55"/>
      <c r="R759" s="55"/>
    </row>
    <row r="760" spans="2:18" x14ac:dyDescent="0.25">
      <c r="B760" s="61"/>
      <c r="D760" s="62"/>
      <c r="E760" s="55"/>
      <c r="F760" s="55"/>
      <c r="G760" s="55"/>
      <c r="H760" s="55"/>
      <c r="I760" s="55"/>
      <c r="J760" s="55"/>
      <c r="K760" s="55"/>
      <c r="L760" s="55"/>
      <c r="M760" s="67"/>
      <c r="N760" s="55"/>
      <c r="O760" s="55"/>
      <c r="P760" s="55"/>
      <c r="Q760" s="55"/>
      <c r="R760" s="55"/>
    </row>
    <row r="761" spans="2:18" x14ac:dyDescent="0.25">
      <c r="B761" s="61"/>
      <c r="D761" s="62"/>
      <c r="E761" s="55"/>
      <c r="F761" s="55"/>
      <c r="G761" s="55"/>
      <c r="H761" s="55"/>
      <c r="I761" s="55"/>
      <c r="J761" s="55"/>
      <c r="K761" s="55"/>
      <c r="L761" s="55"/>
      <c r="M761" s="67"/>
      <c r="N761" s="55"/>
      <c r="O761" s="55"/>
      <c r="P761" s="55"/>
      <c r="Q761" s="55"/>
      <c r="R761" s="55"/>
    </row>
    <row r="762" spans="2:18" x14ac:dyDescent="0.25">
      <c r="B762" s="61"/>
      <c r="D762" s="62"/>
      <c r="E762" s="55"/>
      <c r="F762" s="55"/>
      <c r="G762" s="55"/>
      <c r="H762" s="55"/>
      <c r="I762" s="55"/>
      <c r="J762" s="55"/>
      <c r="K762" s="55"/>
      <c r="L762" s="55"/>
      <c r="M762" s="67"/>
      <c r="N762" s="55"/>
      <c r="O762" s="55"/>
      <c r="P762" s="55"/>
      <c r="Q762" s="55"/>
      <c r="R762" s="55"/>
    </row>
    <row r="763" spans="2:18" x14ac:dyDescent="0.25">
      <c r="B763" s="61"/>
      <c r="D763" s="62"/>
      <c r="E763" s="55"/>
      <c r="F763" s="55"/>
      <c r="G763" s="55"/>
      <c r="H763" s="55"/>
      <c r="I763" s="55"/>
      <c r="J763" s="55"/>
      <c r="K763" s="55"/>
      <c r="L763" s="55"/>
      <c r="M763" s="67"/>
      <c r="N763" s="55"/>
      <c r="O763" s="55"/>
      <c r="P763" s="55"/>
      <c r="Q763" s="55"/>
      <c r="R763" s="55"/>
    </row>
    <row r="764" spans="2:18" x14ac:dyDescent="0.25">
      <c r="B764" s="61"/>
      <c r="D764" s="62"/>
      <c r="E764" s="55"/>
      <c r="F764" s="55"/>
      <c r="G764" s="55"/>
      <c r="H764" s="55"/>
      <c r="I764" s="55"/>
      <c r="J764" s="55"/>
      <c r="K764" s="55"/>
      <c r="L764" s="55"/>
      <c r="M764" s="67"/>
      <c r="N764" s="55"/>
      <c r="O764" s="55"/>
      <c r="P764" s="55"/>
      <c r="Q764" s="55"/>
      <c r="R764" s="55"/>
    </row>
    <row r="765" spans="2:18" x14ac:dyDescent="0.25">
      <c r="B765" s="61"/>
      <c r="D765" s="62"/>
      <c r="E765" s="55"/>
      <c r="F765" s="55"/>
      <c r="G765" s="55"/>
      <c r="H765" s="55"/>
      <c r="I765" s="55"/>
      <c r="J765" s="55"/>
      <c r="K765" s="55"/>
      <c r="L765" s="55"/>
      <c r="M765" s="67"/>
      <c r="N765" s="55"/>
      <c r="O765" s="55"/>
      <c r="P765" s="55"/>
      <c r="Q765" s="55"/>
      <c r="R765" s="55"/>
    </row>
    <row r="766" spans="2:18" x14ac:dyDescent="0.25">
      <c r="B766" s="61"/>
      <c r="D766" s="62"/>
      <c r="E766" s="55"/>
      <c r="F766" s="55"/>
      <c r="G766" s="55"/>
      <c r="H766" s="55"/>
      <c r="I766" s="55"/>
      <c r="J766" s="55"/>
      <c r="K766" s="55"/>
      <c r="L766" s="55"/>
      <c r="M766" s="67"/>
      <c r="N766" s="55"/>
      <c r="O766" s="55"/>
      <c r="P766" s="55"/>
      <c r="Q766" s="55"/>
      <c r="R766" s="55"/>
    </row>
    <row r="767" spans="2:18" x14ac:dyDescent="0.25">
      <c r="B767" s="61"/>
      <c r="D767" s="62"/>
      <c r="E767" s="55"/>
      <c r="F767" s="55"/>
      <c r="G767" s="55"/>
      <c r="H767" s="55"/>
      <c r="I767" s="55"/>
      <c r="J767" s="55"/>
      <c r="K767" s="55"/>
      <c r="L767" s="55"/>
      <c r="M767" s="67"/>
      <c r="N767" s="55"/>
      <c r="O767" s="55"/>
      <c r="P767" s="55"/>
      <c r="Q767" s="55"/>
      <c r="R767" s="55"/>
    </row>
    <row r="768" spans="2:18" x14ac:dyDescent="0.25">
      <c r="B768" s="61"/>
      <c r="D768" s="62"/>
      <c r="E768" s="55"/>
      <c r="F768" s="55"/>
      <c r="G768" s="55"/>
      <c r="H768" s="55"/>
      <c r="I768" s="55"/>
      <c r="J768" s="55"/>
      <c r="K768" s="55"/>
      <c r="L768" s="55"/>
      <c r="M768" s="67"/>
      <c r="N768" s="55"/>
      <c r="O768" s="55"/>
      <c r="P768" s="55"/>
      <c r="Q768" s="55"/>
      <c r="R768" s="55"/>
    </row>
    <row r="769" spans="2:18" x14ac:dyDescent="0.25">
      <c r="B769" s="61"/>
      <c r="D769" s="62"/>
      <c r="E769" s="55"/>
      <c r="F769" s="55"/>
      <c r="G769" s="55"/>
      <c r="H769" s="55"/>
      <c r="I769" s="55"/>
      <c r="J769" s="55"/>
      <c r="K769" s="55"/>
      <c r="L769" s="55"/>
      <c r="M769" s="67"/>
      <c r="N769" s="55"/>
      <c r="O769" s="55"/>
      <c r="P769" s="55"/>
      <c r="Q769" s="55"/>
      <c r="R769" s="55"/>
    </row>
    <row r="770" spans="2:18" x14ac:dyDescent="0.25">
      <c r="B770" s="61"/>
      <c r="D770" s="62"/>
      <c r="E770" s="55"/>
      <c r="F770" s="55"/>
      <c r="G770" s="55"/>
      <c r="H770" s="55"/>
      <c r="I770" s="55"/>
      <c r="J770" s="55"/>
      <c r="K770" s="55"/>
      <c r="L770" s="55"/>
      <c r="M770" s="67"/>
      <c r="N770" s="55"/>
      <c r="O770" s="55"/>
      <c r="P770" s="55"/>
      <c r="Q770" s="55"/>
      <c r="R770" s="55"/>
    </row>
    <row r="771" spans="2:18" x14ac:dyDescent="0.25">
      <c r="B771" s="61"/>
      <c r="D771" s="62"/>
      <c r="E771" s="55"/>
      <c r="F771" s="55"/>
      <c r="G771" s="55"/>
      <c r="H771" s="55"/>
      <c r="I771" s="55"/>
      <c r="J771" s="55"/>
      <c r="K771" s="55"/>
      <c r="L771" s="55"/>
      <c r="M771" s="67"/>
      <c r="N771" s="55"/>
      <c r="O771" s="55"/>
      <c r="P771" s="55"/>
      <c r="Q771" s="55"/>
      <c r="R771" s="55"/>
    </row>
    <row r="772" spans="2:18" x14ac:dyDescent="0.25">
      <c r="B772" s="61"/>
      <c r="D772" s="62"/>
      <c r="E772" s="55"/>
      <c r="F772" s="55"/>
      <c r="G772" s="55"/>
      <c r="H772" s="55"/>
      <c r="I772" s="55"/>
      <c r="J772" s="55"/>
      <c r="K772" s="55"/>
      <c r="L772" s="55"/>
      <c r="M772" s="67"/>
      <c r="N772" s="55"/>
      <c r="O772" s="55"/>
      <c r="P772" s="55"/>
      <c r="Q772" s="55"/>
      <c r="R772" s="55"/>
    </row>
    <row r="773" spans="2:18" x14ac:dyDescent="0.25">
      <c r="B773" s="61"/>
      <c r="D773" s="62"/>
      <c r="E773" s="55"/>
      <c r="F773" s="55"/>
      <c r="G773" s="55"/>
      <c r="H773" s="55"/>
      <c r="I773" s="55"/>
      <c r="J773" s="55"/>
      <c r="K773" s="55"/>
      <c r="L773" s="55"/>
      <c r="M773" s="67"/>
      <c r="N773" s="55"/>
      <c r="O773" s="55"/>
      <c r="P773" s="55"/>
      <c r="Q773" s="55"/>
      <c r="R773" s="55"/>
    </row>
    <row r="774" spans="2:18" x14ac:dyDescent="0.25">
      <c r="B774" s="61"/>
      <c r="D774" s="62"/>
      <c r="E774" s="55"/>
      <c r="F774" s="55"/>
      <c r="G774" s="55"/>
      <c r="H774" s="55"/>
      <c r="I774" s="55"/>
      <c r="J774" s="55"/>
      <c r="K774" s="55"/>
      <c r="L774" s="55"/>
      <c r="M774" s="67"/>
      <c r="N774" s="55"/>
      <c r="O774" s="55"/>
      <c r="P774" s="55"/>
      <c r="Q774" s="55"/>
      <c r="R774" s="55"/>
    </row>
    <row r="775" spans="2:18" x14ac:dyDescent="0.25">
      <c r="B775" s="61"/>
      <c r="D775" s="62"/>
      <c r="E775" s="55"/>
      <c r="F775" s="55"/>
      <c r="G775" s="55"/>
      <c r="H775" s="55"/>
      <c r="I775" s="55"/>
      <c r="J775" s="55"/>
      <c r="K775" s="55"/>
      <c r="L775" s="55"/>
      <c r="M775" s="67"/>
      <c r="N775" s="55"/>
      <c r="O775" s="55"/>
      <c r="P775" s="55"/>
      <c r="Q775" s="55"/>
      <c r="R775" s="55"/>
    </row>
    <row r="776" spans="2:18" x14ac:dyDescent="0.25">
      <c r="B776" s="61"/>
      <c r="D776" s="62"/>
      <c r="E776" s="55"/>
      <c r="F776" s="55"/>
      <c r="G776" s="55"/>
      <c r="H776" s="55"/>
      <c r="I776" s="55"/>
      <c r="J776" s="55"/>
      <c r="K776" s="55"/>
      <c r="L776" s="55"/>
      <c r="M776" s="67"/>
      <c r="N776" s="55"/>
      <c r="O776" s="55"/>
      <c r="P776" s="55"/>
      <c r="Q776" s="55"/>
      <c r="R776" s="55"/>
    </row>
    <row r="777" spans="2:18" x14ac:dyDescent="0.25">
      <c r="B777" s="61"/>
      <c r="D777" s="62"/>
      <c r="E777" s="55"/>
      <c r="F777" s="55"/>
      <c r="G777" s="55"/>
      <c r="H777" s="55"/>
      <c r="I777" s="55"/>
      <c r="J777" s="55"/>
      <c r="K777" s="55"/>
      <c r="L777" s="55"/>
      <c r="M777" s="67"/>
      <c r="N777" s="55"/>
      <c r="O777" s="55"/>
      <c r="P777" s="55"/>
      <c r="Q777" s="55"/>
      <c r="R777" s="55"/>
    </row>
    <row r="778" spans="2:18" x14ac:dyDescent="0.25">
      <c r="B778" s="61"/>
      <c r="D778" s="62"/>
      <c r="E778" s="55"/>
      <c r="F778" s="55"/>
      <c r="G778" s="55"/>
      <c r="H778" s="55"/>
      <c r="I778" s="55"/>
      <c r="J778" s="55"/>
      <c r="K778" s="55"/>
      <c r="L778" s="55"/>
      <c r="M778" s="67"/>
      <c r="N778" s="55"/>
      <c r="O778" s="55"/>
      <c r="P778" s="55"/>
      <c r="Q778" s="55"/>
      <c r="R778" s="55"/>
    </row>
    <row r="779" spans="2:18" x14ac:dyDescent="0.25">
      <c r="B779" s="61"/>
      <c r="D779" s="62"/>
      <c r="E779" s="55"/>
      <c r="F779" s="55"/>
      <c r="G779" s="55"/>
      <c r="H779" s="55"/>
      <c r="I779" s="55"/>
      <c r="J779" s="55"/>
      <c r="K779" s="55"/>
      <c r="L779" s="55"/>
      <c r="M779" s="67"/>
      <c r="N779" s="55"/>
      <c r="O779" s="55"/>
      <c r="P779" s="55"/>
      <c r="Q779" s="55"/>
      <c r="R779" s="55"/>
    </row>
    <row r="780" spans="2:18" x14ac:dyDescent="0.25">
      <c r="B780" s="61"/>
      <c r="D780" s="62"/>
      <c r="E780" s="55"/>
      <c r="F780" s="55"/>
      <c r="G780" s="55"/>
      <c r="H780" s="55"/>
      <c r="I780" s="55"/>
      <c r="J780" s="55"/>
      <c r="K780" s="55"/>
      <c r="L780" s="55"/>
      <c r="M780" s="67"/>
      <c r="N780" s="55"/>
      <c r="O780" s="55"/>
      <c r="P780" s="55"/>
      <c r="Q780" s="55"/>
      <c r="R780" s="55"/>
    </row>
    <row r="781" spans="2:18" x14ac:dyDescent="0.25">
      <c r="B781" s="61"/>
      <c r="D781" s="62"/>
      <c r="E781" s="55"/>
      <c r="F781" s="55"/>
      <c r="G781" s="55"/>
      <c r="H781" s="55"/>
      <c r="I781" s="55"/>
      <c r="J781" s="55"/>
      <c r="K781" s="55"/>
      <c r="L781" s="55"/>
      <c r="M781" s="67"/>
      <c r="N781" s="55"/>
      <c r="O781" s="55"/>
      <c r="P781" s="55"/>
      <c r="Q781" s="55"/>
      <c r="R781" s="55"/>
    </row>
    <row r="782" spans="2:18" x14ac:dyDescent="0.25">
      <c r="B782" s="61"/>
      <c r="D782" s="62"/>
      <c r="E782" s="55"/>
      <c r="F782" s="55"/>
      <c r="G782" s="55"/>
      <c r="H782" s="55"/>
      <c r="I782" s="55"/>
      <c r="J782" s="55"/>
      <c r="K782" s="55"/>
      <c r="L782" s="55"/>
      <c r="M782" s="67"/>
      <c r="N782" s="55"/>
      <c r="O782" s="55"/>
      <c r="P782" s="55"/>
      <c r="Q782" s="55"/>
      <c r="R782" s="55"/>
    </row>
    <row r="783" spans="2:18" x14ac:dyDescent="0.25">
      <c r="B783" s="61"/>
      <c r="D783" s="62"/>
      <c r="E783" s="55"/>
      <c r="F783" s="55"/>
      <c r="G783" s="55"/>
      <c r="H783" s="55"/>
      <c r="I783" s="55"/>
      <c r="J783" s="55"/>
      <c r="K783" s="55"/>
      <c r="L783" s="55"/>
      <c r="M783" s="67"/>
      <c r="N783" s="55"/>
      <c r="O783" s="55"/>
      <c r="P783" s="55"/>
      <c r="Q783" s="55"/>
      <c r="R783" s="55"/>
    </row>
    <row r="784" spans="2:18" x14ac:dyDescent="0.25">
      <c r="B784" s="61"/>
      <c r="D784" s="62"/>
      <c r="E784" s="55"/>
      <c r="F784" s="55"/>
      <c r="G784" s="55"/>
      <c r="H784" s="55"/>
      <c r="I784" s="55"/>
      <c r="J784" s="55"/>
      <c r="K784" s="55"/>
      <c r="L784" s="55"/>
      <c r="M784" s="67"/>
      <c r="N784" s="55"/>
      <c r="O784" s="55"/>
      <c r="P784" s="55"/>
      <c r="Q784" s="55"/>
      <c r="R784" s="55"/>
    </row>
    <row r="785" spans="2:18" x14ac:dyDescent="0.25">
      <c r="B785" s="61"/>
      <c r="D785" s="62"/>
      <c r="E785" s="55"/>
      <c r="F785" s="55"/>
      <c r="G785" s="55"/>
      <c r="H785" s="55"/>
      <c r="I785" s="55"/>
      <c r="J785" s="55"/>
      <c r="K785" s="55"/>
      <c r="L785" s="55"/>
      <c r="M785" s="67"/>
      <c r="N785" s="55"/>
      <c r="O785" s="55"/>
      <c r="P785" s="55"/>
      <c r="Q785" s="55"/>
      <c r="R785" s="55"/>
    </row>
    <row r="786" spans="2:18" x14ac:dyDescent="0.25">
      <c r="B786" s="61"/>
      <c r="D786" s="62"/>
      <c r="E786" s="55"/>
      <c r="F786" s="55"/>
      <c r="G786" s="55"/>
      <c r="H786" s="55"/>
      <c r="I786" s="55"/>
      <c r="J786" s="55"/>
      <c r="K786" s="55"/>
      <c r="L786" s="55"/>
      <c r="M786" s="67"/>
      <c r="N786" s="55"/>
      <c r="O786" s="55"/>
      <c r="P786" s="55"/>
      <c r="Q786" s="55"/>
      <c r="R786" s="55"/>
    </row>
    <row r="787" spans="2:18" x14ac:dyDescent="0.25">
      <c r="B787" s="61"/>
      <c r="D787" s="62"/>
      <c r="E787" s="55"/>
      <c r="F787" s="55"/>
      <c r="G787" s="55"/>
      <c r="H787" s="55"/>
      <c r="I787" s="55"/>
      <c r="J787" s="55"/>
      <c r="K787" s="55"/>
      <c r="L787" s="55"/>
      <c r="M787" s="67"/>
      <c r="N787" s="55"/>
      <c r="O787" s="55"/>
      <c r="P787" s="55"/>
      <c r="Q787" s="55"/>
      <c r="R787" s="55"/>
    </row>
    <row r="788" spans="2:18" x14ac:dyDescent="0.25">
      <c r="B788" s="61"/>
      <c r="D788" s="62"/>
      <c r="E788" s="55"/>
      <c r="F788" s="55"/>
      <c r="G788" s="55"/>
      <c r="H788" s="55"/>
      <c r="I788" s="55"/>
      <c r="J788" s="55"/>
      <c r="K788" s="55"/>
      <c r="L788" s="55"/>
      <c r="M788" s="67"/>
      <c r="N788" s="55"/>
      <c r="O788" s="55"/>
      <c r="P788" s="55"/>
      <c r="Q788" s="55"/>
      <c r="R788" s="55"/>
    </row>
    <row r="789" spans="2:18" x14ac:dyDescent="0.25">
      <c r="B789" s="61"/>
      <c r="D789" s="62"/>
      <c r="E789" s="55"/>
      <c r="F789" s="55"/>
      <c r="G789" s="55"/>
      <c r="H789" s="55"/>
      <c r="I789" s="55"/>
      <c r="J789" s="55"/>
      <c r="K789" s="55"/>
      <c r="L789" s="55"/>
      <c r="M789" s="67"/>
      <c r="N789" s="55"/>
      <c r="O789" s="55"/>
      <c r="P789" s="55"/>
      <c r="Q789" s="55"/>
      <c r="R789" s="55"/>
    </row>
    <row r="790" spans="2:18" x14ac:dyDescent="0.25">
      <c r="B790" s="61"/>
      <c r="D790" s="62"/>
      <c r="E790" s="55"/>
      <c r="F790" s="55"/>
      <c r="G790" s="55"/>
      <c r="H790" s="55"/>
      <c r="I790" s="55"/>
      <c r="J790" s="55"/>
      <c r="K790" s="55"/>
      <c r="L790" s="55"/>
      <c r="M790" s="67"/>
      <c r="N790" s="55"/>
      <c r="O790" s="55"/>
      <c r="P790" s="55"/>
      <c r="Q790" s="55"/>
      <c r="R790" s="55"/>
    </row>
    <row r="791" spans="2:18" x14ac:dyDescent="0.25">
      <c r="B791" s="61"/>
      <c r="D791" s="62"/>
      <c r="E791" s="55"/>
      <c r="F791" s="55"/>
      <c r="G791" s="55"/>
      <c r="H791" s="55"/>
      <c r="I791" s="55"/>
      <c r="J791" s="55"/>
      <c r="K791" s="55"/>
      <c r="L791" s="55"/>
      <c r="M791" s="67"/>
      <c r="N791" s="55"/>
      <c r="O791" s="55"/>
      <c r="P791" s="55"/>
      <c r="Q791" s="55"/>
      <c r="R791" s="55"/>
    </row>
    <row r="792" spans="2:18" x14ac:dyDescent="0.25">
      <c r="B792" s="61"/>
      <c r="D792" s="62"/>
      <c r="E792" s="55"/>
      <c r="F792" s="55"/>
      <c r="G792" s="55"/>
      <c r="H792" s="55"/>
      <c r="I792" s="55"/>
      <c r="J792" s="55"/>
      <c r="K792" s="55"/>
      <c r="L792" s="55"/>
      <c r="M792" s="67"/>
      <c r="N792" s="55"/>
      <c r="O792" s="55"/>
      <c r="P792" s="55"/>
      <c r="Q792" s="55"/>
      <c r="R792" s="55"/>
    </row>
    <row r="793" spans="2:18" x14ac:dyDescent="0.25">
      <c r="B793" s="61"/>
      <c r="D793" s="62"/>
      <c r="E793" s="55"/>
      <c r="F793" s="55"/>
      <c r="G793" s="55"/>
      <c r="H793" s="55"/>
      <c r="I793" s="55"/>
      <c r="J793" s="55"/>
      <c r="K793" s="55"/>
      <c r="L793" s="55"/>
      <c r="M793" s="67"/>
      <c r="N793" s="55"/>
      <c r="O793" s="55"/>
      <c r="P793" s="55"/>
      <c r="Q793" s="55"/>
      <c r="R793" s="55"/>
    </row>
    <row r="794" spans="2:18" x14ac:dyDescent="0.25">
      <c r="B794" s="61"/>
      <c r="D794" s="62"/>
      <c r="E794" s="55"/>
      <c r="F794" s="55"/>
      <c r="G794" s="55"/>
      <c r="H794" s="55"/>
      <c r="I794" s="55"/>
      <c r="J794" s="55"/>
      <c r="K794" s="55"/>
      <c r="L794" s="55"/>
      <c r="M794" s="67"/>
      <c r="N794" s="55"/>
      <c r="O794" s="55"/>
      <c r="P794" s="55"/>
      <c r="Q794" s="55"/>
      <c r="R794" s="55"/>
    </row>
    <row r="795" spans="2:18" x14ac:dyDescent="0.25">
      <c r="B795" s="61"/>
      <c r="D795" s="62"/>
      <c r="E795" s="55"/>
      <c r="F795" s="55"/>
      <c r="G795" s="55"/>
      <c r="H795" s="55"/>
      <c r="I795" s="55"/>
      <c r="J795" s="55"/>
      <c r="K795" s="55"/>
      <c r="L795" s="55"/>
      <c r="M795" s="67"/>
      <c r="N795" s="55"/>
      <c r="O795" s="55"/>
      <c r="P795" s="55"/>
      <c r="Q795" s="55"/>
      <c r="R795" s="55"/>
    </row>
    <row r="796" spans="2:18" x14ac:dyDescent="0.25">
      <c r="B796" s="61"/>
      <c r="D796" s="62"/>
      <c r="E796" s="55"/>
      <c r="F796" s="55"/>
      <c r="G796" s="55"/>
      <c r="H796" s="55"/>
      <c r="I796" s="55"/>
      <c r="J796" s="55"/>
      <c r="K796" s="55"/>
      <c r="L796" s="55"/>
      <c r="M796" s="67"/>
      <c r="N796" s="55"/>
      <c r="O796" s="55"/>
      <c r="P796" s="55"/>
      <c r="Q796" s="55"/>
      <c r="R796" s="55"/>
    </row>
    <row r="797" spans="2:18" x14ac:dyDescent="0.25">
      <c r="B797" s="61"/>
      <c r="D797" s="62"/>
      <c r="E797" s="55"/>
      <c r="F797" s="55"/>
      <c r="G797" s="55"/>
      <c r="H797" s="55"/>
      <c r="I797" s="55"/>
      <c r="J797" s="55"/>
      <c r="K797" s="55"/>
      <c r="L797" s="55"/>
      <c r="M797" s="67"/>
      <c r="N797" s="55"/>
      <c r="O797" s="55"/>
      <c r="P797" s="55"/>
      <c r="Q797" s="55"/>
      <c r="R797" s="55"/>
    </row>
    <row r="798" spans="2:18" x14ac:dyDescent="0.25">
      <c r="B798" s="61"/>
      <c r="D798" s="62"/>
      <c r="E798" s="55"/>
      <c r="F798" s="55"/>
      <c r="G798" s="55"/>
      <c r="H798" s="55"/>
      <c r="I798" s="55"/>
      <c r="J798" s="55"/>
      <c r="K798" s="55"/>
      <c r="L798" s="55"/>
      <c r="M798" s="67"/>
      <c r="N798" s="55"/>
      <c r="O798" s="55"/>
      <c r="P798" s="55"/>
      <c r="Q798" s="55"/>
      <c r="R798" s="55"/>
    </row>
    <row r="799" spans="2:18" x14ac:dyDescent="0.25">
      <c r="B799" s="61"/>
      <c r="D799" s="62"/>
      <c r="E799" s="55"/>
      <c r="F799" s="55"/>
      <c r="G799" s="55"/>
      <c r="H799" s="55"/>
      <c r="I799" s="55"/>
      <c r="J799" s="55"/>
      <c r="K799" s="55"/>
      <c r="L799" s="55"/>
      <c r="M799" s="67"/>
      <c r="N799" s="55"/>
      <c r="O799" s="55"/>
      <c r="P799" s="55"/>
      <c r="Q799" s="55"/>
      <c r="R799" s="55"/>
    </row>
    <row r="800" spans="2:18" x14ac:dyDescent="0.25">
      <c r="B800" s="61"/>
      <c r="D800" s="62"/>
      <c r="E800" s="55"/>
      <c r="F800" s="55"/>
      <c r="G800" s="55"/>
      <c r="H800" s="55"/>
      <c r="I800" s="55"/>
      <c r="J800" s="55"/>
      <c r="K800" s="55"/>
      <c r="L800" s="55"/>
      <c r="M800" s="67"/>
      <c r="N800" s="55"/>
      <c r="O800" s="55"/>
      <c r="P800" s="55"/>
      <c r="Q800" s="55"/>
      <c r="R800" s="55"/>
    </row>
    <row r="801" spans="2:18" x14ac:dyDescent="0.25">
      <c r="B801" s="61"/>
      <c r="D801" s="62"/>
      <c r="E801" s="55"/>
      <c r="F801" s="55"/>
      <c r="G801" s="55"/>
      <c r="H801" s="55"/>
      <c r="I801" s="55"/>
      <c r="J801" s="55"/>
      <c r="K801" s="55"/>
      <c r="L801" s="55"/>
      <c r="M801" s="67"/>
      <c r="N801" s="55"/>
      <c r="O801" s="55"/>
      <c r="P801" s="55"/>
      <c r="Q801" s="55"/>
      <c r="R801" s="55"/>
    </row>
    <row r="802" spans="2:18" x14ac:dyDescent="0.25">
      <c r="B802" s="61"/>
      <c r="D802" s="62"/>
      <c r="E802" s="55"/>
      <c r="F802" s="55"/>
      <c r="G802" s="55"/>
      <c r="H802" s="55"/>
      <c r="I802" s="55"/>
      <c r="J802" s="55"/>
      <c r="K802" s="55"/>
      <c r="L802" s="55"/>
      <c r="M802" s="67"/>
      <c r="N802" s="55"/>
      <c r="O802" s="55"/>
      <c r="P802" s="55"/>
      <c r="Q802" s="55"/>
      <c r="R802" s="55"/>
    </row>
    <row r="803" spans="2:18" x14ac:dyDescent="0.25">
      <c r="B803" s="61"/>
      <c r="D803" s="62"/>
      <c r="E803" s="55"/>
      <c r="F803" s="55"/>
      <c r="G803" s="55"/>
      <c r="H803" s="55"/>
      <c r="I803" s="55"/>
      <c r="J803" s="55"/>
      <c r="K803" s="55"/>
      <c r="L803" s="55"/>
      <c r="M803" s="67"/>
      <c r="N803" s="55"/>
      <c r="O803" s="55"/>
      <c r="P803" s="55"/>
      <c r="Q803" s="55"/>
      <c r="R803" s="55"/>
    </row>
    <row r="804" spans="2:18" x14ac:dyDescent="0.25">
      <c r="B804" s="61"/>
      <c r="D804" s="62"/>
      <c r="E804" s="55"/>
      <c r="F804" s="55"/>
      <c r="G804" s="55"/>
      <c r="H804" s="55"/>
      <c r="I804" s="55"/>
      <c r="J804" s="55"/>
      <c r="K804" s="55"/>
      <c r="L804" s="55"/>
      <c r="M804" s="67"/>
      <c r="N804" s="55"/>
      <c r="O804" s="55"/>
      <c r="P804" s="55"/>
      <c r="Q804" s="55"/>
      <c r="R804" s="55"/>
    </row>
    <row r="805" spans="2:18" x14ac:dyDescent="0.25">
      <c r="B805" s="61"/>
      <c r="D805" s="62"/>
      <c r="E805" s="55"/>
      <c r="F805" s="55"/>
      <c r="G805" s="55"/>
      <c r="H805" s="55"/>
      <c r="I805" s="55"/>
      <c r="J805" s="55"/>
      <c r="K805" s="55"/>
      <c r="L805" s="55"/>
      <c r="M805" s="67"/>
      <c r="N805" s="55"/>
      <c r="O805" s="55"/>
      <c r="P805" s="55"/>
      <c r="Q805" s="55"/>
      <c r="R805" s="55"/>
    </row>
    <row r="806" spans="2:18" x14ac:dyDescent="0.25">
      <c r="B806" s="61"/>
      <c r="D806" s="62"/>
      <c r="E806" s="55"/>
      <c r="F806" s="55"/>
      <c r="G806" s="55"/>
      <c r="H806" s="55"/>
      <c r="I806" s="55"/>
      <c r="J806" s="55"/>
      <c r="K806" s="55"/>
      <c r="L806" s="55"/>
      <c r="M806" s="67"/>
      <c r="N806" s="55"/>
      <c r="O806" s="55"/>
      <c r="P806" s="55"/>
      <c r="Q806" s="55"/>
      <c r="R806" s="55"/>
    </row>
    <row r="807" spans="2:18" x14ac:dyDescent="0.25">
      <c r="B807" s="61"/>
      <c r="D807" s="62"/>
      <c r="E807" s="55"/>
      <c r="F807" s="55"/>
      <c r="G807" s="55"/>
      <c r="H807" s="55"/>
      <c r="I807" s="55"/>
      <c r="J807" s="55"/>
      <c r="K807" s="55"/>
      <c r="L807" s="55"/>
      <c r="M807" s="67"/>
      <c r="N807" s="55"/>
      <c r="O807" s="55"/>
      <c r="P807" s="55"/>
      <c r="Q807" s="55"/>
      <c r="R807" s="55"/>
    </row>
    <row r="808" spans="2:18" x14ac:dyDescent="0.25">
      <c r="B808" s="61"/>
      <c r="D808" s="62"/>
      <c r="E808" s="55"/>
      <c r="F808" s="55"/>
      <c r="G808" s="55"/>
      <c r="H808" s="55"/>
      <c r="I808" s="55"/>
      <c r="J808" s="55"/>
      <c r="K808" s="55"/>
      <c r="L808" s="55"/>
      <c r="M808" s="67"/>
      <c r="N808" s="55"/>
      <c r="O808" s="55"/>
      <c r="P808" s="55"/>
      <c r="Q808" s="55"/>
      <c r="R808" s="55"/>
    </row>
    <row r="809" spans="2:18" x14ac:dyDescent="0.25">
      <c r="B809" s="61"/>
      <c r="D809" s="62"/>
      <c r="E809" s="55"/>
      <c r="F809" s="55"/>
      <c r="G809" s="55"/>
      <c r="H809" s="55"/>
      <c r="I809" s="55"/>
      <c r="J809" s="55"/>
      <c r="K809" s="55"/>
      <c r="L809" s="55"/>
      <c r="M809" s="67"/>
      <c r="N809" s="55"/>
      <c r="O809" s="55"/>
      <c r="P809" s="55"/>
      <c r="Q809" s="55"/>
      <c r="R809" s="55"/>
    </row>
    <row r="810" spans="2:18" x14ac:dyDescent="0.25">
      <c r="B810" s="61"/>
      <c r="D810" s="62"/>
      <c r="E810" s="55"/>
      <c r="F810" s="55"/>
      <c r="G810" s="55"/>
      <c r="H810" s="55"/>
      <c r="I810" s="55"/>
      <c r="J810" s="55"/>
      <c r="K810" s="55"/>
      <c r="L810" s="55"/>
      <c r="M810" s="67"/>
      <c r="N810" s="55"/>
      <c r="O810" s="55"/>
      <c r="P810" s="55"/>
      <c r="Q810" s="55"/>
      <c r="R810" s="55"/>
    </row>
    <row r="811" spans="2:18" x14ac:dyDescent="0.25">
      <c r="B811" s="61"/>
      <c r="D811" s="62"/>
      <c r="E811" s="55"/>
      <c r="F811" s="55"/>
      <c r="G811" s="55"/>
      <c r="H811" s="55"/>
      <c r="I811" s="55"/>
      <c r="J811" s="55"/>
      <c r="K811" s="55"/>
      <c r="L811" s="55"/>
      <c r="M811" s="67"/>
      <c r="N811" s="55"/>
      <c r="O811" s="55"/>
      <c r="P811" s="55"/>
      <c r="Q811" s="55"/>
      <c r="R811" s="55"/>
    </row>
    <row r="812" spans="2:18" x14ac:dyDescent="0.25">
      <c r="B812" s="61"/>
      <c r="D812" s="62"/>
      <c r="E812" s="55"/>
      <c r="F812" s="55"/>
      <c r="G812" s="55"/>
      <c r="H812" s="55"/>
      <c r="I812" s="55"/>
      <c r="J812" s="55"/>
      <c r="K812" s="55"/>
      <c r="L812" s="55"/>
      <c r="M812" s="67"/>
      <c r="N812" s="55"/>
      <c r="O812" s="55"/>
      <c r="P812" s="55"/>
      <c r="Q812" s="55"/>
      <c r="R812" s="55"/>
    </row>
    <row r="813" spans="2:18" x14ac:dyDescent="0.25">
      <c r="B813" s="61"/>
      <c r="D813" s="62"/>
      <c r="E813" s="55"/>
      <c r="F813" s="55"/>
      <c r="G813" s="55"/>
      <c r="H813" s="55"/>
      <c r="I813" s="55"/>
      <c r="J813" s="55"/>
      <c r="K813" s="55"/>
      <c r="L813" s="55"/>
      <c r="M813" s="67"/>
      <c r="N813" s="55"/>
      <c r="O813" s="55"/>
      <c r="P813" s="55"/>
      <c r="Q813" s="55"/>
      <c r="R813" s="55"/>
    </row>
    <row r="814" spans="2:18" x14ac:dyDescent="0.25">
      <c r="B814" s="61"/>
      <c r="D814" s="62"/>
      <c r="E814" s="55"/>
      <c r="F814" s="55"/>
      <c r="G814" s="55"/>
      <c r="H814" s="55"/>
      <c r="I814" s="55"/>
      <c r="J814" s="55"/>
      <c r="K814" s="55"/>
      <c r="L814" s="55"/>
      <c r="M814" s="67"/>
      <c r="N814" s="55"/>
      <c r="O814" s="55"/>
      <c r="P814" s="55"/>
      <c r="Q814" s="55"/>
      <c r="R814" s="55"/>
    </row>
    <row r="815" spans="2:18" x14ac:dyDescent="0.25">
      <c r="B815" s="61"/>
      <c r="D815" s="62"/>
      <c r="E815" s="55"/>
      <c r="F815" s="55"/>
      <c r="G815" s="55"/>
      <c r="H815" s="55"/>
      <c r="I815" s="55"/>
      <c r="J815" s="55"/>
      <c r="K815" s="55"/>
      <c r="L815" s="55"/>
      <c r="M815" s="67"/>
      <c r="N815" s="55"/>
      <c r="O815" s="55"/>
      <c r="P815" s="55"/>
      <c r="Q815" s="55"/>
      <c r="R815" s="55"/>
    </row>
    <row r="816" spans="2:18" x14ac:dyDescent="0.25">
      <c r="B816" s="61"/>
      <c r="D816" s="62"/>
      <c r="E816" s="55"/>
      <c r="F816" s="55"/>
      <c r="G816" s="55"/>
      <c r="H816" s="55"/>
      <c r="I816" s="55"/>
      <c r="J816" s="55"/>
      <c r="K816" s="55"/>
      <c r="L816" s="55"/>
      <c r="M816" s="67"/>
      <c r="N816" s="55"/>
      <c r="O816" s="55"/>
      <c r="P816" s="55"/>
      <c r="Q816" s="55"/>
      <c r="R816" s="55"/>
    </row>
    <row r="817" spans="2:18" x14ac:dyDescent="0.25">
      <c r="B817" s="61"/>
      <c r="D817" s="62"/>
      <c r="E817" s="55"/>
      <c r="F817" s="55"/>
      <c r="G817" s="55"/>
      <c r="H817" s="55"/>
      <c r="I817" s="55"/>
      <c r="J817" s="55"/>
      <c r="K817" s="55"/>
      <c r="L817" s="55"/>
      <c r="M817" s="67"/>
      <c r="N817" s="55"/>
      <c r="O817" s="55"/>
      <c r="P817" s="55"/>
      <c r="Q817" s="55"/>
      <c r="R817" s="55"/>
    </row>
    <row r="818" spans="2:18" x14ac:dyDescent="0.25">
      <c r="B818" s="61"/>
      <c r="D818" s="62"/>
      <c r="E818" s="55"/>
      <c r="F818" s="55"/>
      <c r="G818" s="55"/>
      <c r="H818" s="55"/>
      <c r="I818" s="55"/>
      <c r="J818" s="55"/>
      <c r="K818" s="55"/>
      <c r="L818" s="55"/>
      <c r="M818" s="67"/>
      <c r="N818" s="55"/>
      <c r="O818" s="55"/>
      <c r="P818" s="55"/>
      <c r="Q818" s="55"/>
      <c r="R818" s="55"/>
    </row>
    <row r="819" spans="2:18" x14ac:dyDescent="0.25">
      <c r="B819" s="61"/>
      <c r="D819" s="62"/>
      <c r="E819" s="55"/>
      <c r="F819" s="55"/>
      <c r="G819" s="55"/>
      <c r="H819" s="55"/>
      <c r="I819" s="55"/>
      <c r="J819" s="55"/>
      <c r="K819" s="55"/>
      <c r="L819" s="55"/>
      <c r="M819" s="67"/>
      <c r="N819" s="55"/>
      <c r="O819" s="55"/>
      <c r="P819" s="55"/>
      <c r="Q819" s="55"/>
      <c r="R819" s="55"/>
    </row>
    <row r="820" spans="2:18" x14ac:dyDescent="0.25">
      <c r="B820" s="61"/>
      <c r="D820" s="62"/>
      <c r="E820" s="55"/>
      <c r="F820" s="55"/>
      <c r="G820" s="55"/>
      <c r="H820" s="55"/>
      <c r="I820" s="55"/>
      <c r="J820" s="55"/>
      <c r="K820" s="55"/>
      <c r="L820" s="55"/>
      <c r="M820" s="67"/>
      <c r="N820" s="55"/>
      <c r="O820" s="55"/>
      <c r="P820" s="55"/>
      <c r="Q820" s="55"/>
      <c r="R820" s="55"/>
    </row>
    <row r="821" spans="2:18" x14ac:dyDescent="0.25">
      <c r="B821" s="61"/>
      <c r="D821" s="62"/>
      <c r="E821" s="55"/>
      <c r="F821" s="55"/>
      <c r="G821" s="55"/>
      <c r="H821" s="55"/>
      <c r="I821" s="55"/>
      <c r="J821" s="55"/>
      <c r="K821" s="55"/>
      <c r="L821" s="55"/>
      <c r="M821" s="67"/>
      <c r="N821" s="55"/>
      <c r="O821" s="55"/>
      <c r="P821" s="55"/>
      <c r="Q821" s="55"/>
      <c r="R821" s="55"/>
    </row>
    <row r="822" spans="2:18" x14ac:dyDescent="0.25">
      <c r="B822" s="61"/>
      <c r="D822" s="62"/>
      <c r="E822" s="55"/>
      <c r="F822" s="55"/>
      <c r="G822" s="55"/>
      <c r="H822" s="55"/>
      <c r="I822" s="55"/>
      <c r="J822" s="55"/>
      <c r="K822" s="55"/>
      <c r="L822" s="55"/>
      <c r="M822" s="67"/>
      <c r="N822" s="55"/>
      <c r="O822" s="55"/>
      <c r="P822" s="55"/>
      <c r="Q822" s="55"/>
      <c r="R822" s="55"/>
    </row>
    <row r="823" spans="2:18" x14ac:dyDescent="0.25">
      <c r="B823" s="61"/>
      <c r="D823" s="62"/>
      <c r="E823" s="55"/>
      <c r="F823" s="55"/>
      <c r="G823" s="55"/>
      <c r="H823" s="55"/>
      <c r="I823" s="55"/>
      <c r="J823" s="55"/>
      <c r="K823" s="55"/>
      <c r="L823" s="55"/>
      <c r="M823" s="67"/>
      <c r="N823" s="55"/>
      <c r="O823" s="55"/>
      <c r="P823" s="55"/>
      <c r="Q823" s="55"/>
      <c r="R823" s="55"/>
    </row>
    <row r="824" spans="2:18" x14ac:dyDescent="0.25">
      <c r="B824" s="61"/>
      <c r="D824" s="62"/>
      <c r="E824" s="55"/>
      <c r="F824" s="55"/>
      <c r="G824" s="55"/>
      <c r="H824" s="55"/>
      <c r="I824" s="55"/>
      <c r="J824" s="55"/>
      <c r="K824" s="55"/>
      <c r="L824" s="55"/>
      <c r="M824" s="67"/>
      <c r="N824" s="55"/>
      <c r="O824" s="55"/>
      <c r="P824" s="55"/>
      <c r="Q824" s="55"/>
      <c r="R824" s="55"/>
    </row>
    <row r="825" spans="2:18" x14ac:dyDescent="0.25">
      <c r="B825" s="61"/>
      <c r="D825" s="62"/>
      <c r="E825" s="55"/>
      <c r="F825" s="55"/>
      <c r="G825" s="55"/>
      <c r="H825" s="55"/>
      <c r="I825" s="55"/>
      <c r="J825" s="55"/>
      <c r="K825" s="55"/>
      <c r="L825" s="55"/>
      <c r="M825" s="67"/>
      <c r="N825" s="55"/>
      <c r="O825" s="55"/>
      <c r="P825" s="55"/>
      <c r="Q825" s="55"/>
      <c r="R825" s="55"/>
    </row>
    <row r="826" spans="2:18" x14ac:dyDescent="0.25">
      <c r="B826" s="61"/>
      <c r="D826" s="62"/>
      <c r="E826" s="55"/>
      <c r="F826" s="55"/>
      <c r="G826" s="55"/>
      <c r="H826" s="55"/>
      <c r="I826" s="55"/>
      <c r="J826" s="55"/>
      <c r="K826" s="55"/>
      <c r="L826" s="55"/>
      <c r="M826" s="67"/>
      <c r="N826" s="55"/>
      <c r="O826" s="55"/>
      <c r="P826" s="55"/>
      <c r="Q826" s="55"/>
      <c r="R826" s="55"/>
    </row>
    <row r="827" spans="2:18" x14ac:dyDescent="0.25">
      <c r="B827" s="61"/>
      <c r="D827" s="62"/>
      <c r="E827" s="55"/>
      <c r="F827" s="55"/>
      <c r="G827" s="55"/>
      <c r="H827" s="55"/>
      <c r="I827" s="55"/>
      <c r="J827" s="55"/>
      <c r="K827" s="55"/>
      <c r="L827" s="55"/>
      <c r="M827" s="67"/>
      <c r="N827" s="55"/>
      <c r="O827" s="55"/>
      <c r="P827" s="55"/>
      <c r="Q827" s="55"/>
      <c r="R827" s="55"/>
    </row>
    <row r="828" spans="2:18" x14ac:dyDescent="0.25">
      <c r="B828" s="61"/>
      <c r="D828" s="62"/>
      <c r="E828" s="55"/>
      <c r="F828" s="55"/>
      <c r="G828" s="55"/>
      <c r="H828" s="55"/>
      <c r="I828" s="55"/>
      <c r="J828" s="55"/>
      <c r="K828" s="55"/>
      <c r="L828" s="55"/>
      <c r="M828" s="67"/>
      <c r="N828" s="55"/>
      <c r="O828" s="55"/>
      <c r="P828" s="55"/>
      <c r="Q828" s="55"/>
      <c r="R828" s="55"/>
    </row>
    <row r="829" spans="2:18" x14ac:dyDescent="0.25">
      <c r="B829" s="61"/>
      <c r="D829" s="62"/>
      <c r="E829" s="55"/>
      <c r="F829" s="55"/>
      <c r="G829" s="55"/>
      <c r="H829" s="55"/>
      <c r="I829" s="55"/>
      <c r="J829" s="55"/>
      <c r="K829" s="55"/>
      <c r="L829" s="55"/>
      <c r="M829" s="67"/>
      <c r="N829" s="55"/>
      <c r="O829" s="55"/>
      <c r="P829" s="55"/>
      <c r="Q829" s="55"/>
      <c r="R829" s="55"/>
    </row>
    <row r="830" spans="2:18" x14ac:dyDescent="0.25">
      <c r="B830" s="61"/>
      <c r="D830" s="62"/>
      <c r="E830" s="55"/>
      <c r="F830" s="55"/>
      <c r="G830" s="55"/>
      <c r="H830" s="55"/>
      <c r="I830" s="55"/>
      <c r="J830" s="55"/>
      <c r="K830" s="55"/>
      <c r="L830" s="55"/>
      <c r="M830" s="67"/>
      <c r="N830" s="55"/>
      <c r="O830" s="55"/>
      <c r="P830" s="55"/>
      <c r="Q830" s="55"/>
      <c r="R830" s="55"/>
    </row>
    <row r="831" spans="2:18" x14ac:dyDescent="0.25">
      <c r="B831" s="61"/>
      <c r="D831" s="62"/>
      <c r="E831" s="55"/>
      <c r="F831" s="55"/>
      <c r="G831" s="55"/>
      <c r="H831" s="55"/>
      <c r="I831" s="55"/>
      <c r="J831" s="55"/>
      <c r="K831" s="55"/>
      <c r="L831" s="55"/>
      <c r="M831" s="67"/>
      <c r="N831" s="55"/>
      <c r="O831" s="55"/>
      <c r="P831" s="55"/>
      <c r="Q831" s="55"/>
      <c r="R831" s="55"/>
    </row>
    <row r="832" spans="2:18" x14ac:dyDescent="0.25">
      <c r="B832" s="61"/>
      <c r="D832" s="62"/>
      <c r="E832" s="55"/>
      <c r="F832" s="55"/>
      <c r="G832" s="55"/>
      <c r="H832" s="55"/>
      <c r="I832" s="55"/>
      <c r="J832" s="55"/>
      <c r="K832" s="55"/>
      <c r="L832" s="55"/>
      <c r="M832" s="67"/>
      <c r="N832" s="55"/>
      <c r="O832" s="55"/>
      <c r="P832" s="55"/>
      <c r="Q832" s="55"/>
      <c r="R832" s="55"/>
    </row>
    <row r="833" spans="2:18" x14ac:dyDescent="0.25">
      <c r="B833" s="61"/>
      <c r="D833" s="62"/>
      <c r="E833" s="55"/>
      <c r="F833" s="55"/>
      <c r="G833" s="55"/>
      <c r="H833" s="55"/>
      <c r="I833" s="55"/>
      <c r="J833" s="55"/>
      <c r="K833" s="55"/>
      <c r="L833" s="55"/>
      <c r="M833" s="67"/>
      <c r="N833" s="55"/>
      <c r="O833" s="55"/>
      <c r="P833" s="55"/>
      <c r="Q833" s="55"/>
      <c r="R833" s="55"/>
    </row>
    <row r="834" spans="2:18" x14ac:dyDescent="0.25">
      <c r="B834" s="61"/>
      <c r="D834" s="62"/>
      <c r="E834" s="55"/>
      <c r="F834" s="55"/>
      <c r="G834" s="55"/>
      <c r="H834" s="55"/>
      <c r="I834" s="55"/>
      <c r="J834" s="55"/>
      <c r="K834" s="55"/>
      <c r="L834" s="55"/>
      <c r="M834" s="67"/>
      <c r="N834" s="55"/>
      <c r="O834" s="55"/>
      <c r="P834" s="55"/>
      <c r="Q834" s="55"/>
      <c r="R834" s="55"/>
    </row>
    <row r="835" spans="2:18" x14ac:dyDescent="0.25">
      <c r="B835" s="61"/>
      <c r="D835" s="62"/>
      <c r="E835" s="55"/>
      <c r="F835" s="55"/>
      <c r="G835" s="55"/>
      <c r="H835" s="55"/>
      <c r="I835" s="55"/>
      <c r="J835" s="55"/>
      <c r="K835" s="55"/>
      <c r="L835" s="55"/>
      <c r="M835" s="67"/>
      <c r="N835" s="55"/>
      <c r="O835" s="55"/>
      <c r="P835" s="55"/>
      <c r="Q835" s="55"/>
      <c r="R835" s="55"/>
    </row>
    <row r="836" spans="2:18" x14ac:dyDescent="0.25">
      <c r="B836" s="61"/>
      <c r="D836" s="62"/>
      <c r="E836" s="55"/>
      <c r="F836" s="55"/>
      <c r="G836" s="55"/>
      <c r="H836" s="55"/>
      <c r="I836" s="55"/>
      <c r="J836" s="55"/>
      <c r="K836" s="55"/>
      <c r="L836" s="55"/>
      <c r="M836" s="67"/>
      <c r="N836" s="55"/>
      <c r="O836" s="55"/>
      <c r="P836" s="55"/>
      <c r="Q836" s="55"/>
      <c r="R836" s="55"/>
    </row>
    <row r="837" spans="2:18" x14ac:dyDescent="0.25">
      <c r="B837" s="61"/>
      <c r="D837" s="62"/>
      <c r="E837" s="55"/>
      <c r="F837" s="55"/>
      <c r="G837" s="55"/>
      <c r="H837" s="55"/>
      <c r="I837" s="55"/>
      <c r="J837" s="55"/>
      <c r="K837" s="55"/>
      <c r="L837" s="55"/>
      <c r="M837" s="67"/>
      <c r="N837" s="55"/>
      <c r="O837" s="55"/>
      <c r="P837" s="55"/>
      <c r="Q837" s="55"/>
      <c r="R837" s="55"/>
    </row>
    <row r="838" spans="2:18" x14ac:dyDescent="0.25">
      <c r="B838" s="61"/>
      <c r="D838" s="62"/>
      <c r="E838" s="55"/>
      <c r="F838" s="55"/>
      <c r="G838" s="55"/>
      <c r="H838" s="55"/>
      <c r="I838" s="55"/>
      <c r="J838" s="55"/>
      <c r="K838" s="55"/>
      <c r="L838" s="55"/>
      <c r="M838" s="67"/>
      <c r="N838" s="55"/>
      <c r="O838" s="55"/>
      <c r="P838" s="55"/>
      <c r="Q838" s="55"/>
      <c r="R838" s="55"/>
    </row>
    <row r="839" spans="2:18" x14ac:dyDescent="0.25">
      <c r="B839" s="61"/>
      <c r="D839" s="62"/>
      <c r="E839" s="55"/>
      <c r="F839" s="55"/>
      <c r="G839" s="55"/>
      <c r="H839" s="55"/>
      <c r="O839" s="55"/>
      <c r="P839" s="55"/>
      <c r="Q839" s="55"/>
      <c r="R839" s="55"/>
    </row>
    <row r="840" spans="2:18" x14ac:dyDescent="0.25">
      <c r="B840" s="61"/>
      <c r="D840" s="62"/>
      <c r="E840" s="55"/>
      <c r="F840" s="55"/>
      <c r="G840" s="55"/>
      <c r="H840" s="55"/>
      <c r="O840" s="55"/>
      <c r="P840" s="55"/>
      <c r="Q840" s="55"/>
      <c r="R840" s="55"/>
    </row>
    <row r="841" spans="2:18" x14ac:dyDescent="0.25">
      <c r="B841" s="61"/>
      <c r="D841" s="62"/>
      <c r="E841" s="55"/>
      <c r="F841" s="55"/>
      <c r="G841" s="55"/>
      <c r="H841" s="55"/>
      <c r="O841" s="55"/>
      <c r="P841" s="55"/>
      <c r="Q841" s="55"/>
      <c r="R841" s="55"/>
    </row>
  </sheetData>
  <mergeCells count="6">
    <mergeCell ref="B8:D8"/>
    <mergeCell ref="A1:E1"/>
    <mergeCell ref="B3:B5"/>
    <mergeCell ref="C3:C5"/>
    <mergeCell ref="D4:D5"/>
    <mergeCell ref="D6:D7"/>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0427-6A1C-44F3-BD7A-FDD1825A8335}">
  <dimension ref="A1:O37"/>
  <sheetViews>
    <sheetView topLeftCell="G11" workbookViewId="0">
      <selection activeCell="L38" sqref="L38"/>
    </sheetView>
  </sheetViews>
  <sheetFormatPr defaultColWidth="14.42578125" defaultRowHeight="15" x14ac:dyDescent="0.25"/>
  <cols>
    <col min="1" max="1" width="3.28515625" style="29" bestFit="1" customWidth="1"/>
    <col min="2" max="2" width="20.140625" style="36" bestFit="1" customWidth="1"/>
    <col min="3" max="3" width="18" style="36" bestFit="1" customWidth="1"/>
    <col min="4" max="4" width="22.140625" style="36" bestFit="1" customWidth="1"/>
    <col min="5" max="5" width="18" style="37" bestFit="1" customWidth="1"/>
    <col min="6" max="6" width="17" style="37" bestFit="1" customWidth="1"/>
    <col min="7" max="7" width="12.85546875" style="37" bestFit="1" customWidth="1"/>
    <col min="8" max="8" width="8.7109375" style="37" bestFit="1" customWidth="1"/>
    <col min="9" max="9" width="17.85546875" style="37" bestFit="1" customWidth="1"/>
    <col min="10" max="10" width="16.140625" style="37" bestFit="1" customWidth="1"/>
    <col min="11" max="11" width="10.140625" style="29" bestFit="1" customWidth="1"/>
    <col min="12" max="12" width="20.85546875" style="29" bestFit="1" customWidth="1"/>
    <col min="13" max="13" width="17" style="29" bestFit="1" customWidth="1"/>
    <col min="14" max="14" width="8.5703125" style="29" bestFit="1" customWidth="1"/>
    <col min="15" max="15" width="15.28515625" style="29" bestFit="1" customWidth="1"/>
    <col min="16" max="16" width="14.85546875" style="29" bestFit="1" customWidth="1"/>
    <col min="17" max="17" width="18.140625" style="29" bestFit="1" customWidth="1"/>
    <col min="18" max="20" width="8.7109375" style="29" customWidth="1"/>
    <col min="21" max="16384" width="14.42578125" style="29"/>
  </cols>
  <sheetData>
    <row r="1" spans="1:15" s="142" customFormat="1" ht="33" x14ac:dyDescent="0.25">
      <c r="B1" s="184" t="s">
        <v>470</v>
      </c>
      <c r="C1" s="184"/>
      <c r="D1" s="184" t="s">
        <v>471</v>
      </c>
      <c r="E1" s="184"/>
      <c r="F1" s="143"/>
      <c r="G1" s="143"/>
      <c r="H1" s="143"/>
      <c r="I1" s="144" t="s">
        <v>472</v>
      </c>
      <c r="J1" s="144" t="s">
        <v>471</v>
      </c>
    </row>
    <row r="2" spans="1:15" s="38" customFormat="1" ht="33" x14ac:dyDescent="0.25">
      <c r="A2" s="30" t="s">
        <v>58</v>
      </c>
      <c r="B2" s="30" t="s">
        <v>465</v>
      </c>
      <c r="C2" s="28" t="s">
        <v>25</v>
      </c>
      <c r="D2" s="30" t="s">
        <v>464</v>
      </c>
      <c r="E2" s="28" t="s">
        <v>25</v>
      </c>
      <c r="F2" s="28" t="s">
        <v>469</v>
      </c>
      <c r="G2" s="28" t="s">
        <v>54</v>
      </c>
      <c r="H2" s="33" t="s">
        <v>55</v>
      </c>
      <c r="I2" s="33" t="s">
        <v>22</v>
      </c>
      <c r="J2" s="33" t="s">
        <v>22</v>
      </c>
      <c r="K2" s="33" t="s">
        <v>24</v>
      </c>
      <c r="L2" s="33" t="s">
        <v>511</v>
      </c>
    </row>
    <row r="3" spans="1:15" ht="16.5" x14ac:dyDescent="0.3">
      <c r="A3" s="31">
        <v>1</v>
      </c>
      <c r="B3" s="32" t="s">
        <v>26</v>
      </c>
      <c r="C3" s="35">
        <v>28543.54464</v>
      </c>
      <c r="D3" s="32" t="s">
        <v>26</v>
      </c>
      <c r="E3" s="35">
        <v>33799.928760000003</v>
      </c>
      <c r="F3" s="35">
        <f>E3-C3</f>
        <v>5256.3841200000024</v>
      </c>
      <c r="G3" s="35">
        <f>E3</f>
        <v>33799.928760000003</v>
      </c>
      <c r="H3" s="35">
        <v>2850</v>
      </c>
      <c r="I3" s="35">
        <f>C3*H3</f>
        <v>81349102.224000007</v>
      </c>
      <c r="J3" s="35">
        <f>E3*H3</f>
        <v>96329796.966000006</v>
      </c>
      <c r="K3" s="34">
        <v>0.92</v>
      </c>
      <c r="L3" s="35">
        <f>J3*K3</f>
        <v>88623413.208720013</v>
      </c>
      <c r="N3" s="34">
        <v>0.92</v>
      </c>
      <c r="O3" s="174">
        <f>I3*N3</f>
        <v>74841174.046080008</v>
      </c>
    </row>
    <row r="4" spans="1:15" ht="16.5" x14ac:dyDescent="0.3">
      <c r="A4" s="31">
        <v>2</v>
      </c>
      <c r="B4" s="32" t="s">
        <v>27</v>
      </c>
      <c r="C4" s="35">
        <v>29453.210279999999</v>
      </c>
      <c r="D4" s="32" t="s">
        <v>27</v>
      </c>
      <c r="E4" s="35">
        <v>34362.024839999998</v>
      </c>
      <c r="F4" s="35">
        <f t="shared" ref="F4:F30" si="0">E4-C4</f>
        <v>4908.8145599999989</v>
      </c>
      <c r="G4" s="35">
        <f t="shared" ref="G4:G24" si="1">E4</f>
        <v>34362.024839999998</v>
      </c>
      <c r="H4" s="35">
        <v>2850</v>
      </c>
      <c r="I4" s="35">
        <f t="shared" ref="I4:I30" si="2">C4*H4</f>
        <v>83941649.297999993</v>
      </c>
      <c r="J4" s="35">
        <f t="shared" ref="J4:J30" si="3">E4*H4</f>
        <v>97931770.794</v>
      </c>
      <c r="K4" s="34">
        <v>0.92</v>
      </c>
      <c r="L4" s="35">
        <f t="shared" ref="L4:L25" si="4">J4*K4</f>
        <v>90097229.130480006</v>
      </c>
      <c r="N4" s="34">
        <v>0.92</v>
      </c>
      <c r="O4" s="174">
        <f t="shared" ref="O4:O25" si="5">I4*N4</f>
        <v>77226317.354159996</v>
      </c>
    </row>
    <row r="5" spans="1:15" ht="16.5" x14ac:dyDescent="0.3">
      <c r="A5" s="31">
        <v>3</v>
      </c>
      <c r="B5" s="32" t="s">
        <v>28</v>
      </c>
      <c r="C5" s="35">
        <v>36741.066897599994</v>
      </c>
      <c r="D5" s="32" t="s">
        <v>466</v>
      </c>
      <c r="E5" s="35">
        <v>34702.920719999995</v>
      </c>
      <c r="F5" s="35">
        <f t="shared" si="0"/>
        <v>-2038.1461775999996</v>
      </c>
      <c r="G5" s="35">
        <f t="shared" si="1"/>
        <v>34702.920719999995</v>
      </c>
      <c r="H5" s="35">
        <v>2850</v>
      </c>
      <c r="I5" s="35">
        <f t="shared" si="2"/>
        <v>104712040.65815999</v>
      </c>
      <c r="J5" s="35">
        <f t="shared" si="3"/>
        <v>98903324.051999986</v>
      </c>
      <c r="K5" s="34">
        <v>0.92</v>
      </c>
      <c r="L5" s="35">
        <f t="shared" si="4"/>
        <v>90991058.127839997</v>
      </c>
      <c r="N5" s="34">
        <v>0.92</v>
      </c>
      <c r="O5" s="174">
        <f t="shared" si="5"/>
        <v>96335077.405507192</v>
      </c>
    </row>
    <row r="6" spans="1:15" ht="16.5" x14ac:dyDescent="0.3">
      <c r="A6" s="31">
        <v>4</v>
      </c>
      <c r="B6" s="32" t="s">
        <v>29</v>
      </c>
      <c r="C6" s="35">
        <v>36741.030299999999</v>
      </c>
      <c r="D6" s="32" t="s">
        <v>467</v>
      </c>
      <c r="E6" s="35">
        <v>37280.575799999999</v>
      </c>
      <c r="F6" s="35">
        <f t="shared" si="0"/>
        <v>539.54550000000017</v>
      </c>
      <c r="G6" s="35">
        <f t="shared" si="1"/>
        <v>37280.575799999999</v>
      </c>
      <c r="H6" s="35">
        <v>2850</v>
      </c>
      <c r="I6" s="35">
        <f t="shared" si="2"/>
        <v>104711936.35499999</v>
      </c>
      <c r="J6" s="35">
        <f t="shared" si="3"/>
        <v>106249641.03</v>
      </c>
      <c r="K6" s="34">
        <v>0.7</v>
      </c>
      <c r="L6" s="35">
        <f t="shared" si="4"/>
        <v>74374748.721000001</v>
      </c>
      <c r="N6" s="34">
        <v>0.7</v>
      </c>
      <c r="O6" s="174">
        <f t="shared" si="5"/>
        <v>73298355.448499992</v>
      </c>
    </row>
    <row r="7" spans="1:15" ht="16.5" x14ac:dyDescent="0.3">
      <c r="A7" s="31">
        <v>5</v>
      </c>
      <c r="B7" s="32" t="s">
        <v>30</v>
      </c>
      <c r="C7" s="35">
        <v>36741.030299999999</v>
      </c>
      <c r="D7" s="32" t="s">
        <v>28</v>
      </c>
      <c r="E7" s="35">
        <v>37280.575799999999</v>
      </c>
      <c r="F7" s="35">
        <f t="shared" si="0"/>
        <v>539.54550000000017</v>
      </c>
      <c r="G7" s="35">
        <f t="shared" si="1"/>
        <v>37280.575799999999</v>
      </c>
      <c r="H7" s="35">
        <v>2850</v>
      </c>
      <c r="I7" s="35">
        <f t="shared" si="2"/>
        <v>104711936.35499999</v>
      </c>
      <c r="J7" s="35">
        <f t="shared" si="3"/>
        <v>106249641.03</v>
      </c>
      <c r="K7" s="34">
        <v>0.7</v>
      </c>
      <c r="L7" s="35">
        <f t="shared" si="4"/>
        <v>74374748.721000001</v>
      </c>
      <c r="N7" s="34">
        <v>0.7</v>
      </c>
      <c r="O7" s="174">
        <f t="shared" si="5"/>
        <v>73298355.448499992</v>
      </c>
    </row>
    <row r="8" spans="1:15" ht="16.5" x14ac:dyDescent="0.3">
      <c r="A8" s="31">
        <v>6</v>
      </c>
      <c r="B8" s="32" t="s">
        <v>31</v>
      </c>
      <c r="C8" s="35">
        <v>6424.278119999999</v>
      </c>
      <c r="D8" s="32" t="s">
        <v>29</v>
      </c>
      <c r="E8" s="35">
        <v>37280.575799999999</v>
      </c>
      <c r="F8" s="35">
        <f t="shared" si="0"/>
        <v>30856.29768</v>
      </c>
      <c r="G8" s="35">
        <f t="shared" si="1"/>
        <v>37280.575799999999</v>
      </c>
      <c r="H8" s="35">
        <v>2850</v>
      </c>
      <c r="I8" s="35">
        <f t="shared" si="2"/>
        <v>18309192.641999997</v>
      </c>
      <c r="J8" s="35">
        <f t="shared" si="3"/>
        <v>106249641.03</v>
      </c>
      <c r="K8" s="34">
        <v>0.7</v>
      </c>
      <c r="L8" s="35">
        <f t="shared" si="4"/>
        <v>74374748.721000001</v>
      </c>
      <c r="N8" s="34">
        <v>0.7</v>
      </c>
      <c r="O8" s="174">
        <f t="shared" si="5"/>
        <v>12816434.849399997</v>
      </c>
    </row>
    <row r="9" spans="1:15" ht="16.5" x14ac:dyDescent="0.3">
      <c r="A9" s="31">
        <v>7</v>
      </c>
      <c r="B9" s="32" t="s">
        <v>32</v>
      </c>
      <c r="C9" s="35">
        <v>14132.48616</v>
      </c>
      <c r="D9" s="32" t="s">
        <v>468</v>
      </c>
      <c r="E9" s="35">
        <v>34900.547760000001</v>
      </c>
      <c r="F9" s="35">
        <f t="shared" si="0"/>
        <v>20768.061600000001</v>
      </c>
      <c r="G9" s="35">
        <f t="shared" si="1"/>
        <v>34900.547760000001</v>
      </c>
      <c r="H9" s="35">
        <v>2850</v>
      </c>
      <c r="I9" s="35">
        <f t="shared" si="2"/>
        <v>40277585.556000002</v>
      </c>
      <c r="J9" s="35">
        <f t="shared" si="3"/>
        <v>99466561.115999997</v>
      </c>
      <c r="K9" s="34">
        <v>0.65</v>
      </c>
      <c r="L9" s="35">
        <f t="shared" si="4"/>
        <v>64653264.725400001</v>
      </c>
      <c r="N9" s="34">
        <v>0.65</v>
      </c>
      <c r="O9" s="174">
        <f t="shared" si="5"/>
        <v>26180430.611400001</v>
      </c>
    </row>
    <row r="10" spans="1:15" ht="16.5" x14ac:dyDescent="0.3">
      <c r="A10" s="31">
        <v>8</v>
      </c>
      <c r="B10" s="32" t="s">
        <v>33</v>
      </c>
      <c r="C10" s="35">
        <v>17783.527320000001</v>
      </c>
      <c r="D10" s="32" t="s">
        <v>32</v>
      </c>
      <c r="E10" s="35">
        <v>16459.985879999997</v>
      </c>
      <c r="F10" s="35">
        <f t="shared" si="0"/>
        <v>-1323.5414400000045</v>
      </c>
      <c r="G10" s="35">
        <f t="shared" si="1"/>
        <v>16459.985879999997</v>
      </c>
      <c r="H10" s="35">
        <v>2850</v>
      </c>
      <c r="I10" s="35">
        <f t="shared" si="2"/>
        <v>50683052.862000003</v>
      </c>
      <c r="J10" s="35">
        <f t="shared" si="3"/>
        <v>46910959.757999994</v>
      </c>
      <c r="K10" s="34">
        <v>0.65</v>
      </c>
      <c r="L10" s="35">
        <f t="shared" si="4"/>
        <v>30492123.842699997</v>
      </c>
      <c r="N10" s="34">
        <v>0.65</v>
      </c>
      <c r="O10" s="174">
        <f t="shared" si="5"/>
        <v>32943984.360300004</v>
      </c>
    </row>
    <row r="11" spans="1:15" ht="16.5" x14ac:dyDescent="0.3">
      <c r="A11" s="31">
        <v>9</v>
      </c>
      <c r="B11" s="32" t="s">
        <v>34</v>
      </c>
      <c r="C11" s="35">
        <v>17783.527320000001</v>
      </c>
      <c r="D11" s="32" t="s">
        <v>33</v>
      </c>
      <c r="E11" s="35">
        <v>16459.985879999997</v>
      </c>
      <c r="F11" s="35">
        <f t="shared" si="0"/>
        <v>-1323.5414400000045</v>
      </c>
      <c r="G11" s="35">
        <f t="shared" si="1"/>
        <v>16459.985879999997</v>
      </c>
      <c r="H11" s="35">
        <v>2850</v>
      </c>
      <c r="I11" s="35">
        <f t="shared" si="2"/>
        <v>50683052.862000003</v>
      </c>
      <c r="J11" s="35">
        <f t="shared" si="3"/>
        <v>46910959.757999994</v>
      </c>
      <c r="K11" s="34">
        <v>0.65</v>
      </c>
      <c r="L11" s="35">
        <f t="shared" si="4"/>
        <v>30492123.842699997</v>
      </c>
      <c r="N11" s="34">
        <v>0.65</v>
      </c>
      <c r="O11" s="174">
        <f t="shared" si="5"/>
        <v>32943984.360300004</v>
      </c>
    </row>
    <row r="12" spans="1:15" ht="16.5" x14ac:dyDescent="0.3">
      <c r="A12" s="31">
        <v>10</v>
      </c>
      <c r="B12" s="32" t="s">
        <v>35</v>
      </c>
      <c r="C12" s="35">
        <v>17788.694039999998</v>
      </c>
      <c r="D12" s="32" t="s">
        <v>34</v>
      </c>
      <c r="E12" s="35">
        <v>16459.985879999997</v>
      </c>
      <c r="F12" s="35">
        <f t="shared" si="0"/>
        <v>-1328.708160000002</v>
      </c>
      <c r="G12" s="35">
        <f t="shared" si="1"/>
        <v>16459.985879999997</v>
      </c>
      <c r="H12" s="35">
        <v>2850</v>
      </c>
      <c r="I12" s="35">
        <f t="shared" si="2"/>
        <v>50697778.013999999</v>
      </c>
      <c r="J12" s="35">
        <f t="shared" si="3"/>
        <v>46910959.757999994</v>
      </c>
      <c r="K12" s="34">
        <v>0.64</v>
      </c>
      <c r="L12" s="35">
        <f t="shared" si="4"/>
        <v>30023014.245119996</v>
      </c>
      <c r="N12" s="34">
        <v>0.64</v>
      </c>
      <c r="O12" s="174">
        <f t="shared" si="5"/>
        <v>32446577.928959999</v>
      </c>
    </row>
    <row r="13" spans="1:15" ht="16.5" x14ac:dyDescent="0.3">
      <c r="A13" s="31">
        <v>11</v>
      </c>
      <c r="B13" s="32" t="s">
        <v>36</v>
      </c>
      <c r="C13" s="35">
        <v>17788.694039999998</v>
      </c>
      <c r="D13" s="32" t="s">
        <v>35</v>
      </c>
      <c r="E13" s="35">
        <v>16504.548839999999</v>
      </c>
      <c r="F13" s="35">
        <f t="shared" si="0"/>
        <v>-1284.145199999999</v>
      </c>
      <c r="G13" s="35">
        <f t="shared" si="1"/>
        <v>16504.548839999999</v>
      </c>
      <c r="H13" s="35">
        <v>2850</v>
      </c>
      <c r="I13" s="35">
        <f t="shared" si="2"/>
        <v>50697778.013999999</v>
      </c>
      <c r="J13" s="35">
        <f t="shared" si="3"/>
        <v>47037964.193999998</v>
      </c>
      <c r="K13" s="34">
        <v>0.64</v>
      </c>
      <c r="L13" s="35">
        <f t="shared" si="4"/>
        <v>30104297.08416</v>
      </c>
      <c r="N13" s="34">
        <v>0.64</v>
      </c>
      <c r="O13" s="174">
        <f t="shared" si="5"/>
        <v>32446577.928959999</v>
      </c>
    </row>
    <row r="14" spans="1:15" ht="16.5" x14ac:dyDescent="0.3">
      <c r="A14" s="31">
        <v>12</v>
      </c>
      <c r="B14" s="32" t="s">
        <v>37</v>
      </c>
      <c r="C14" s="35">
        <v>17836.91676</v>
      </c>
      <c r="D14" s="32" t="s">
        <v>36</v>
      </c>
      <c r="E14" s="35">
        <v>16956.85212</v>
      </c>
      <c r="F14" s="35">
        <f t="shared" si="0"/>
        <v>-880.06464000000051</v>
      </c>
      <c r="G14" s="35">
        <f t="shared" si="1"/>
        <v>16956.85212</v>
      </c>
      <c r="H14" s="35">
        <v>2850</v>
      </c>
      <c r="I14" s="35">
        <f t="shared" si="2"/>
        <v>50835212.766000003</v>
      </c>
      <c r="J14" s="35">
        <f t="shared" si="3"/>
        <v>48327028.541999996</v>
      </c>
      <c r="K14" s="34">
        <v>0.64</v>
      </c>
      <c r="L14" s="35">
        <f t="shared" si="4"/>
        <v>30929298.266879998</v>
      </c>
      <c r="N14" s="34">
        <v>0.64</v>
      </c>
      <c r="O14" s="174">
        <f t="shared" si="5"/>
        <v>32534536.170240004</v>
      </c>
    </row>
    <row r="15" spans="1:15" ht="16.5" x14ac:dyDescent="0.3">
      <c r="A15" s="31">
        <v>13</v>
      </c>
      <c r="B15" s="32" t="s">
        <v>38</v>
      </c>
      <c r="C15" s="35">
        <v>17897.948639999999</v>
      </c>
      <c r="D15" s="32" t="s">
        <v>37</v>
      </c>
      <c r="E15" s="35">
        <v>17038.227959999997</v>
      </c>
      <c r="F15" s="35">
        <f t="shared" si="0"/>
        <v>-859.72068000000218</v>
      </c>
      <c r="G15" s="35">
        <f t="shared" si="1"/>
        <v>17038.227959999997</v>
      </c>
      <c r="H15" s="35">
        <v>2850</v>
      </c>
      <c r="I15" s="35">
        <f t="shared" si="2"/>
        <v>51009153.623999998</v>
      </c>
      <c r="J15" s="35">
        <f t="shared" si="3"/>
        <v>48558949.68599999</v>
      </c>
      <c r="K15" s="34">
        <v>0.64</v>
      </c>
      <c r="L15" s="35">
        <f t="shared" si="4"/>
        <v>31077727.799039993</v>
      </c>
      <c r="N15" s="34">
        <v>0.64</v>
      </c>
      <c r="O15" s="174">
        <f t="shared" si="5"/>
        <v>32645858.319359999</v>
      </c>
    </row>
    <row r="16" spans="1:15" ht="16.5" x14ac:dyDescent="0.3">
      <c r="A16" s="31">
        <v>14</v>
      </c>
      <c r="B16" s="32" t="s">
        <v>39</v>
      </c>
      <c r="C16" s="35">
        <v>14356.484999999999</v>
      </c>
      <c r="D16" s="32" t="s">
        <v>38</v>
      </c>
      <c r="E16" s="35">
        <v>17038.227959999997</v>
      </c>
      <c r="F16" s="35">
        <f t="shared" si="0"/>
        <v>2681.7429599999978</v>
      </c>
      <c r="G16" s="35">
        <f t="shared" si="1"/>
        <v>17038.227959999997</v>
      </c>
      <c r="H16" s="35">
        <v>2850</v>
      </c>
      <c r="I16" s="35">
        <f t="shared" si="2"/>
        <v>40915982.25</v>
      </c>
      <c r="J16" s="35">
        <f t="shared" si="3"/>
        <v>48558949.68599999</v>
      </c>
      <c r="K16" s="34">
        <v>0.6</v>
      </c>
      <c r="L16" s="35">
        <f t="shared" si="4"/>
        <v>29135369.811599992</v>
      </c>
      <c r="N16" s="34">
        <v>0.6</v>
      </c>
      <c r="O16" s="174">
        <f t="shared" si="5"/>
        <v>24549589.349999998</v>
      </c>
    </row>
    <row r="17" spans="1:15" ht="16.5" x14ac:dyDescent="0.3">
      <c r="A17" s="31">
        <v>15</v>
      </c>
      <c r="B17" s="32" t="s">
        <v>40</v>
      </c>
      <c r="C17" s="35">
        <v>18014.092199999996</v>
      </c>
      <c r="D17" s="32" t="s">
        <v>39</v>
      </c>
      <c r="E17" s="35">
        <v>17885.570039999999</v>
      </c>
      <c r="F17" s="35">
        <f t="shared" si="0"/>
        <v>-128.5221599999968</v>
      </c>
      <c r="G17" s="35">
        <f t="shared" si="1"/>
        <v>17885.570039999999</v>
      </c>
      <c r="H17" s="35">
        <v>2850</v>
      </c>
      <c r="I17" s="35">
        <f t="shared" si="2"/>
        <v>51340162.769999988</v>
      </c>
      <c r="J17" s="35">
        <f t="shared" si="3"/>
        <v>50973874.613999993</v>
      </c>
      <c r="K17" s="34">
        <v>0.6</v>
      </c>
      <c r="L17" s="35">
        <f t="shared" si="4"/>
        <v>30584324.768399995</v>
      </c>
      <c r="N17" s="34">
        <v>0.6</v>
      </c>
      <c r="O17" s="174">
        <f t="shared" si="5"/>
        <v>30804097.661999993</v>
      </c>
    </row>
    <row r="18" spans="1:15" ht="16.5" x14ac:dyDescent="0.3">
      <c r="A18" s="31">
        <v>16</v>
      </c>
      <c r="B18" s="32" t="s">
        <v>41</v>
      </c>
      <c r="C18" s="35">
        <v>18125.607239999998</v>
      </c>
      <c r="D18" s="32" t="s">
        <v>40</v>
      </c>
      <c r="E18" s="35">
        <v>18037.450080000002</v>
      </c>
      <c r="F18" s="35">
        <f t="shared" si="0"/>
        <v>-88.157159999995201</v>
      </c>
      <c r="G18" s="35">
        <f t="shared" si="1"/>
        <v>18037.450080000002</v>
      </c>
      <c r="H18" s="35">
        <v>2850</v>
      </c>
      <c r="I18" s="35">
        <f t="shared" si="2"/>
        <v>51657980.633999996</v>
      </c>
      <c r="J18" s="35">
        <f t="shared" si="3"/>
        <v>51406732.728000008</v>
      </c>
      <c r="K18" s="34">
        <v>0.6</v>
      </c>
      <c r="L18" s="35">
        <f t="shared" si="4"/>
        <v>30844039.636800002</v>
      </c>
      <c r="N18" s="34">
        <v>0.6</v>
      </c>
      <c r="O18" s="174">
        <f t="shared" si="5"/>
        <v>30994788.380399995</v>
      </c>
    </row>
    <row r="19" spans="1:15" ht="16.5" x14ac:dyDescent="0.3">
      <c r="A19" s="31">
        <v>17</v>
      </c>
      <c r="B19" s="32" t="s">
        <v>42</v>
      </c>
      <c r="C19" s="35">
        <v>18125.607239999998</v>
      </c>
      <c r="D19" s="32" t="s">
        <v>41</v>
      </c>
      <c r="E19" s="35">
        <v>18037.450080000002</v>
      </c>
      <c r="F19" s="35">
        <f t="shared" si="0"/>
        <v>-88.157159999995201</v>
      </c>
      <c r="G19" s="35">
        <f t="shared" si="1"/>
        <v>18037.450080000002</v>
      </c>
      <c r="H19" s="35">
        <v>2850</v>
      </c>
      <c r="I19" s="35">
        <f t="shared" si="2"/>
        <v>51657980.633999996</v>
      </c>
      <c r="J19" s="35">
        <f t="shared" si="3"/>
        <v>51406732.728000008</v>
      </c>
      <c r="K19" s="34">
        <v>0.55000000000000004</v>
      </c>
      <c r="L19" s="35">
        <f t="shared" si="4"/>
        <v>28273703.000400007</v>
      </c>
      <c r="N19" s="34">
        <v>0.55000000000000004</v>
      </c>
      <c r="O19" s="174">
        <f t="shared" si="5"/>
        <v>28411889.348700002</v>
      </c>
    </row>
    <row r="20" spans="1:15" ht="16.5" x14ac:dyDescent="0.3">
      <c r="A20" s="31">
        <v>18</v>
      </c>
      <c r="B20" s="32" t="s">
        <v>43</v>
      </c>
      <c r="C20" s="35">
        <v>18125.607239999998</v>
      </c>
      <c r="D20" s="32" t="s">
        <v>42</v>
      </c>
      <c r="E20" s="35">
        <v>18037.450080000002</v>
      </c>
      <c r="F20" s="35">
        <f t="shared" si="0"/>
        <v>-88.157159999995201</v>
      </c>
      <c r="G20" s="35">
        <f t="shared" si="1"/>
        <v>18037.450080000002</v>
      </c>
      <c r="H20" s="35">
        <v>2850</v>
      </c>
      <c r="I20" s="35">
        <f t="shared" si="2"/>
        <v>51657980.633999996</v>
      </c>
      <c r="J20" s="35">
        <f t="shared" si="3"/>
        <v>51406732.728000008</v>
      </c>
      <c r="K20" s="34">
        <v>0.5</v>
      </c>
      <c r="L20" s="35">
        <f t="shared" si="4"/>
        <v>25703366.364000004</v>
      </c>
      <c r="N20" s="34">
        <v>0.5</v>
      </c>
      <c r="O20" s="174">
        <f t="shared" si="5"/>
        <v>25828990.316999998</v>
      </c>
    </row>
    <row r="21" spans="1:15" ht="16.5" x14ac:dyDescent="0.3">
      <c r="A21" s="31">
        <v>19</v>
      </c>
      <c r="B21" s="32" t="s">
        <v>44</v>
      </c>
      <c r="C21" s="35">
        <v>18125.607239999998</v>
      </c>
      <c r="D21" s="32" t="s">
        <v>43</v>
      </c>
      <c r="E21" s="35">
        <v>18037.450080000002</v>
      </c>
      <c r="F21" s="35">
        <f t="shared" si="0"/>
        <v>-88.157159999995201</v>
      </c>
      <c r="G21" s="35">
        <f t="shared" si="1"/>
        <v>18037.450080000002</v>
      </c>
      <c r="H21" s="35">
        <v>2850</v>
      </c>
      <c r="I21" s="35">
        <f t="shared" si="2"/>
        <v>51657980.633999996</v>
      </c>
      <c r="J21" s="35">
        <f t="shared" si="3"/>
        <v>51406732.728000008</v>
      </c>
      <c r="K21" s="34">
        <v>0.5</v>
      </c>
      <c r="L21" s="35">
        <f t="shared" si="4"/>
        <v>25703366.364000004</v>
      </c>
      <c r="N21" s="34">
        <v>0.5</v>
      </c>
      <c r="O21" s="174">
        <f t="shared" si="5"/>
        <v>25828990.316999998</v>
      </c>
    </row>
    <row r="22" spans="1:15" ht="16.5" x14ac:dyDescent="0.3">
      <c r="A22" s="31">
        <v>20</v>
      </c>
      <c r="B22" s="32" t="s">
        <v>45</v>
      </c>
      <c r="C22" s="35">
        <v>18125.607239999998</v>
      </c>
      <c r="D22" s="32" t="s">
        <v>44</v>
      </c>
      <c r="E22" s="35">
        <v>18037.450080000002</v>
      </c>
      <c r="F22" s="35">
        <f t="shared" si="0"/>
        <v>-88.157159999995201</v>
      </c>
      <c r="G22" s="35">
        <f t="shared" si="1"/>
        <v>18037.450080000002</v>
      </c>
      <c r="H22" s="35">
        <v>2850</v>
      </c>
      <c r="I22" s="35">
        <f t="shared" si="2"/>
        <v>51657980.633999996</v>
      </c>
      <c r="J22" s="35">
        <f t="shared" si="3"/>
        <v>51406732.728000008</v>
      </c>
      <c r="K22" s="34">
        <v>0.5</v>
      </c>
      <c r="L22" s="35">
        <f t="shared" si="4"/>
        <v>25703366.364000004</v>
      </c>
      <c r="N22" s="34">
        <v>0.5</v>
      </c>
      <c r="O22" s="174">
        <f t="shared" si="5"/>
        <v>25828990.316999998</v>
      </c>
    </row>
    <row r="23" spans="1:15" ht="16.5" x14ac:dyDescent="0.3">
      <c r="A23" s="31">
        <v>21</v>
      </c>
      <c r="B23" s="32" t="s">
        <v>46</v>
      </c>
      <c r="C23" s="35">
        <v>17205.392879999999</v>
      </c>
      <c r="D23" s="32" t="s">
        <v>45</v>
      </c>
      <c r="E23" s="35">
        <v>18037.450080000002</v>
      </c>
      <c r="F23" s="35">
        <f t="shared" si="0"/>
        <v>832.05720000000292</v>
      </c>
      <c r="G23" s="35">
        <f t="shared" si="1"/>
        <v>18037.450080000002</v>
      </c>
      <c r="H23" s="35">
        <v>2850</v>
      </c>
      <c r="I23" s="35">
        <f t="shared" si="2"/>
        <v>49035369.707999997</v>
      </c>
      <c r="J23" s="35">
        <f t="shared" si="3"/>
        <v>51406732.728000008</v>
      </c>
      <c r="K23" s="34">
        <v>0.5</v>
      </c>
      <c r="L23" s="35">
        <f t="shared" si="4"/>
        <v>25703366.364000004</v>
      </c>
      <c r="N23" s="34">
        <v>0.5</v>
      </c>
      <c r="O23" s="174">
        <f t="shared" si="5"/>
        <v>24517684.853999998</v>
      </c>
    </row>
    <row r="24" spans="1:15" ht="16.5" x14ac:dyDescent="0.3">
      <c r="A24" s="31">
        <v>22</v>
      </c>
      <c r="B24" s="32" t="s">
        <v>47</v>
      </c>
      <c r="C24" s="35">
        <v>18125.607239999998</v>
      </c>
      <c r="D24" s="32" t="s">
        <v>46</v>
      </c>
      <c r="E24" s="35">
        <v>18231.84792</v>
      </c>
      <c r="F24" s="35">
        <f t="shared" si="0"/>
        <v>106.24068000000261</v>
      </c>
      <c r="G24" s="35">
        <f t="shared" si="1"/>
        <v>18231.84792</v>
      </c>
      <c r="H24" s="35">
        <v>2850</v>
      </c>
      <c r="I24" s="35">
        <f t="shared" si="2"/>
        <v>51657980.633999996</v>
      </c>
      <c r="J24" s="35">
        <f t="shared" si="3"/>
        <v>51960766.571999997</v>
      </c>
      <c r="K24" s="34">
        <v>0.5</v>
      </c>
      <c r="L24" s="35">
        <f t="shared" si="4"/>
        <v>25980383.285999998</v>
      </c>
      <c r="N24" s="34">
        <v>0.5</v>
      </c>
      <c r="O24" s="174">
        <f t="shared" si="5"/>
        <v>25828990.316999998</v>
      </c>
    </row>
    <row r="25" spans="1:15" ht="16.5" x14ac:dyDescent="0.3">
      <c r="A25" s="31">
        <v>23</v>
      </c>
      <c r="B25" s="32" t="s">
        <v>48</v>
      </c>
      <c r="C25" s="35">
        <v>18125.607239999998</v>
      </c>
      <c r="D25" s="32" t="s">
        <v>47</v>
      </c>
      <c r="E25" s="35">
        <v>18037.450080000002</v>
      </c>
      <c r="F25" s="35">
        <f t="shared" si="0"/>
        <v>-88.157159999995201</v>
      </c>
      <c r="G25" s="35"/>
      <c r="H25" s="35">
        <v>2850</v>
      </c>
      <c r="I25" s="35">
        <f t="shared" si="2"/>
        <v>51657980.633999996</v>
      </c>
      <c r="J25" s="35">
        <f t="shared" si="3"/>
        <v>51406732.728000008</v>
      </c>
      <c r="K25" s="34">
        <v>0.2</v>
      </c>
      <c r="L25" s="35">
        <f t="shared" si="4"/>
        <v>10281346.545600003</v>
      </c>
      <c r="N25" s="34">
        <v>0.2</v>
      </c>
      <c r="O25" s="174">
        <f t="shared" si="5"/>
        <v>10331596.126800001</v>
      </c>
    </row>
    <row r="26" spans="1:15" ht="16.5" x14ac:dyDescent="0.3">
      <c r="A26" s="31">
        <v>24</v>
      </c>
      <c r="B26" s="32" t="s">
        <v>49</v>
      </c>
      <c r="C26" s="35">
        <v>18125.607239999998</v>
      </c>
      <c r="D26" s="32" t="s">
        <v>48</v>
      </c>
      <c r="E26" s="35">
        <v>18037.450080000002</v>
      </c>
      <c r="F26" s="35">
        <f t="shared" si="0"/>
        <v>-88.157159999995201</v>
      </c>
      <c r="G26" s="35"/>
      <c r="H26" s="35">
        <v>2850</v>
      </c>
      <c r="I26" s="35">
        <f t="shared" si="2"/>
        <v>51657980.633999996</v>
      </c>
      <c r="J26" s="35">
        <f t="shared" si="3"/>
        <v>51406732.728000008</v>
      </c>
      <c r="K26" s="34"/>
      <c r="L26" s="35"/>
    </row>
    <row r="27" spans="1:15" ht="16.5" x14ac:dyDescent="0.3">
      <c r="A27" s="31">
        <v>25</v>
      </c>
      <c r="B27" s="32" t="s">
        <v>50</v>
      </c>
      <c r="C27" s="35">
        <v>18125.607239999998</v>
      </c>
      <c r="D27" s="32" t="s">
        <v>49</v>
      </c>
      <c r="E27" s="35">
        <v>18037.450080000002</v>
      </c>
      <c r="F27" s="35">
        <f t="shared" si="0"/>
        <v>-88.157159999995201</v>
      </c>
      <c r="G27" s="35"/>
      <c r="H27" s="35">
        <v>2850</v>
      </c>
      <c r="I27" s="35">
        <f t="shared" si="2"/>
        <v>51657980.633999996</v>
      </c>
      <c r="J27" s="35">
        <f t="shared" si="3"/>
        <v>51406732.728000008</v>
      </c>
      <c r="K27" s="34"/>
      <c r="L27" s="35"/>
    </row>
    <row r="28" spans="1:15" ht="16.5" x14ac:dyDescent="0.3">
      <c r="A28" s="31">
        <v>26</v>
      </c>
      <c r="B28" s="32" t="s">
        <v>51</v>
      </c>
      <c r="C28" s="35">
        <v>18125.607239999998</v>
      </c>
      <c r="D28" s="32" t="s">
        <v>50</v>
      </c>
      <c r="E28" s="35">
        <v>18037.450080000002</v>
      </c>
      <c r="F28" s="35">
        <f t="shared" si="0"/>
        <v>-88.157159999995201</v>
      </c>
      <c r="G28" s="35"/>
      <c r="H28" s="35">
        <v>2850</v>
      </c>
      <c r="I28" s="35">
        <f t="shared" si="2"/>
        <v>51657980.633999996</v>
      </c>
      <c r="J28" s="35">
        <f t="shared" si="3"/>
        <v>51406732.728000008</v>
      </c>
      <c r="K28" s="34"/>
      <c r="L28" s="35"/>
    </row>
    <row r="29" spans="1:15" ht="16.5" x14ac:dyDescent="0.3">
      <c r="A29" s="31">
        <v>27</v>
      </c>
      <c r="B29" s="32" t="s">
        <v>52</v>
      </c>
      <c r="C29" s="35">
        <v>14873.156999999999</v>
      </c>
      <c r="D29" s="32" t="s">
        <v>473</v>
      </c>
      <c r="E29" s="35">
        <v>8222.4043199999996</v>
      </c>
      <c r="F29" s="35">
        <f t="shared" si="0"/>
        <v>-6650.7526799999996</v>
      </c>
      <c r="G29" s="35"/>
      <c r="H29" s="35">
        <v>2850</v>
      </c>
      <c r="I29" s="35">
        <f t="shared" si="2"/>
        <v>42388497.449999996</v>
      </c>
      <c r="J29" s="35">
        <f t="shared" si="3"/>
        <v>23433852.311999999</v>
      </c>
      <c r="K29" s="34"/>
      <c r="L29" s="35"/>
    </row>
    <row r="30" spans="1:15" ht="16.5" x14ac:dyDescent="0.3">
      <c r="A30" s="31">
        <v>28</v>
      </c>
      <c r="B30" s="32" t="s">
        <v>53</v>
      </c>
      <c r="C30" s="35">
        <v>4721.3056799999995</v>
      </c>
      <c r="D30" s="32" t="s">
        <v>53</v>
      </c>
      <c r="E30" s="35">
        <v>4799.5599599999996</v>
      </c>
      <c r="F30" s="35">
        <f t="shared" si="0"/>
        <v>78.254280000000108</v>
      </c>
      <c r="G30" s="35"/>
      <c r="H30" s="35">
        <v>2850</v>
      </c>
      <c r="I30" s="35">
        <f t="shared" si="2"/>
        <v>13455721.187999999</v>
      </c>
      <c r="J30" s="35">
        <f t="shared" si="3"/>
        <v>13678745.885999998</v>
      </c>
      <c r="K30" s="34"/>
      <c r="L30" s="35"/>
    </row>
    <row r="31" spans="1:15" ht="16.5" x14ac:dyDescent="0.3">
      <c r="A31" s="182" t="s">
        <v>20</v>
      </c>
      <c r="B31" s="183"/>
      <c r="C31" s="141">
        <f>SUM(C3:C30)</f>
        <v>546082.45997759979</v>
      </c>
      <c r="D31" s="138"/>
      <c r="E31" s="39">
        <f>SUM(E3:E30)</f>
        <v>596038.84703999967</v>
      </c>
      <c r="F31" s="39">
        <f>SUM(F3:F30)</f>
        <v>49956.387062400041</v>
      </c>
      <c r="G31" s="39">
        <f>SUM(G3:G30)</f>
        <v>510867.08243999979</v>
      </c>
      <c r="H31" s="39"/>
      <c r="I31" s="39">
        <f>SUM(I3:I30)</f>
        <v>1556335010.9361601</v>
      </c>
      <c r="J31" s="39">
        <f>ROUND(SUM(J3:J30),0)</f>
        <v>1698710714</v>
      </c>
      <c r="K31" s="40">
        <f>L31/I31</f>
        <v>0.64158450589592164</v>
      </c>
      <c r="L31" s="39">
        <f>ROUND(SUM(L3:L30),0)</f>
        <v>998520429</v>
      </c>
      <c r="M31" s="137">
        <f>L31/J31</f>
        <v>0.58781075598726107</v>
      </c>
      <c r="N31" s="137">
        <f>O31/I31</f>
        <v>0.56728356364000265</v>
      </c>
      <c r="O31" s="174">
        <f>SUM(O3:O30)</f>
        <v>882883271.22156739</v>
      </c>
    </row>
    <row r="32" spans="1:15" x14ac:dyDescent="0.25">
      <c r="I32" s="163"/>
      <c r="J32" s="163">
        <f>J31-I31</f>
        <v>142375703.06383991</v>
      </c>
      <c r="K32" s="164"/>
      <c r="L32" s="163">
        <v>115000000</v>
      </c>
      <c r="M32" s="165" t="s">
        <v>509</v>
      </c>
    </row>
    <row r="33" spans="9:13" x14ac:dyDescent="0.25">
      <c r="I33" s="163"/>
      <c r="J33" s="163"/>
      <c r="K33" s="164">
        <f>L33/$I$31</f>
        <v>0.71547605186250995</v>
      </c>
      <c r="L33" s="166">
        <f>L31+L32</f>
        <v>1113520429</v>
      </c>
      <c r="M33" s="164">
        <f>L33/J31</f>
        <v>0.65550915751744654</v>
      </c>
    </row>
    <row r="34" spans="9:13" x14ac:dyDescent="0.25">
      <c r="I34" s="163"/>
      <c r="J34" s="163"/>
      <c r="K34" s="167"/>
      <c r="L34" s="163">
        <v>100000000</v>
      </c>
      <c r="M34" s="165" t="s">
        <v>510</v>
      </c>
    </row>
    <row r="35" spans="9:13" x14ac:dyDescent="0.25">
      <c r="I35" s="163"/>
      <c r="J35" s="163"/>
      <c r="K35" s="164">
        <f>L35/$I$31</f>
        <v>0.77972957009432586</v>
      </c>
      <c r="L35" s="166">
        <f>L33+L34</f>
        <v>1213520429</v>
      </c>
      <c r="M35" s="164">
        <f>L35/J31</f>
        <v>0.71437733276108606</v>
      </c>
    </row>
    <row r="36" spans="9:13" ht="15.75" x14ac:dyDescent="0.25">
      <c r="K36" s="158"/>
      <c r="L36" s="162">
        <f>'Summary Sheet'!C5</f>
        <v>1220990513</v>
      </c>
      <c r="M36" s="158"/>
    </row>
    <row r="37" spans="9:13" x14ac:dyDescent="0.25">
      <c r="K37" s="161"/>
      <c r="L37" s="160">
        <f>L36-L35</f>
        <v>7470084</v>
      </c>
      <c r="M37" s="159"/>
    </row>
  </sheetData>
  <mergeCells count="3">
    <mergeCell ref="A31:B31"/>
    <mergeCell ref="B1:C1"/>
    <mergeCell ref="D1:E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EB80-4D49-40A0-8B0D-FF6B966E9C40}">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12BD-3D0D-4D72-B3C4-C9A475D70E77}">
  <dimension ref="A1:H3"/>
  <sheetViews>
    <sheetView workbookViewId="0">
      <selection activeCell="G3" sqref="G3"/>
    </sheetView>
  </sheetViews>
  <sheetFormatPr defaultRowHeight="15" x14ac:dyDescent="0.25"/>
  <cols>
    <col min="1" max="1" width="3.28515625" bestFit="1" customWidth="1"/>
    <col min="3" max="3" width="9.7109375" bestFit="1" customWidth="1"/>
    <col min="4" max="4" width="8.42578125" bestFit="1" customWidth="1"/>
    <col min="5" max="5" width="8.7109375" bestFit="1" customWidth="1"/>
    <col min="6" max="6" width="14.7109375" bestFit="1" customWidth="1"/>
    <col min="7" max="7" width="9" bestFit="1" customWidth="1"/>
    <col min="8" max="8" width="15.5703125" bestFit="1" customWidth="1"/>
  </cols>
  <sheetData>
    <row r="1" spans="1:8" ht="82.5" x14ac:dyDescent="0.25">
      <c r="A1" s="30" t="s">
        <v>58</v>
      </c>
      <c r="B1" s="30" t="s">
        <v>512</v>
      </c>
      <c r="C1" s="28" t="s">
        <v>25</v>
      </c>
      <c r="D1" s="28" t="s">
        <v>54</v>
      </c>
      <c r="E1" s="33" t="s">
        <v>55</v>
      </c>
      <c r="F1" s="33" t="s">
        <v>22</v>
      </c>
      <c r="G1" s="33" t="s">
        <v>24</v>
      </c>
      <c r="H1" s="33" t="s">
        <v>513</v>
      </c>
    </row>
    <row r="2" spans="1:8" ht="66" x14ac:dyDescent="0.3">
      <c r="A2" s="31">
        <v>1</v>
      </c>
      <c r="B2" s="32" t="s">
        <v>514</v>
      </c>
      <c r="C2" s="149">
        <v>74747</v>
      </c>
      <c r="D2" s="149">
        <v>0</v>
      </c>
      <c r="E2" s="149">
        <v>2000</v>
      </c>
      <c r="F2" s="35">
        <f>C2*E2</f>
        <v>149494000</v>
      </c>
      <c r="G2" s="34">
        <v>0.5</v>
      </c>
      <c r="H2" s="46">
        <v>114988850</v>
      </c>
    </row>
    <row r="3" spans="1:8" ht="16.5" x14ac:dyDescent="0.3">
      <c r="A3" s="182" t="s">
        <v>20</v>
      </c>
      <c r="B3" s="183"/>
      <c r="C3" s="39">
        <f>SUM(C2:C2)</f>
        <v>74747</v>
      </c>
      <c r="D3" s="39">
        <f>SUM(D2:D2)</f>
        <v>0</v>
      </c>
      <c r="E3" s="39"/>
      <c r="F3" s="39">
        <f>ROUND(SUM(F2:F2),0)</f>
        <v>149494000</v>
      </c>
      <c r="G3" s="40">
        <f>H3/F3</f>
        <v>0.76918705767455553</v>
      </c>
      <c r="H3" s="39">
        <f>ROUND(SUM(H2:H2),0)</f>
        <v>114988850</v>
      </c>
    </row>
  </sheetData>
  <mergeCells count="1">
    <mergeCell ref="A3: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C28D-00DF-42F9-8423-E4847851412C}">
  <dimension ref="A1:M7"/>
  <sheetViews>
    <sheetView workbookViewId="0">
      <selection activeCell="M8" sqref="M8"/>
    </sheetView>
  </sheetViews>
  <sheetFormatPr defaultRowHeight="15" x14ac:dyDescent="0.25"/>
  <cols>
    <col min="1" max="1" width="50" bestFit="1" customWidth="1"/>
    <col min="3" max="3" width="10.5703125" bestFit="1" customWidth="1"/>
    <col min="5" max="5" width="13.140625" bestFit="1" customWidth="1"/>
    <col min="9" max="9" width="48.140625" bestFit="1" customWidth="1"/>
    <col min="11" max="11" width="10.5703125" bestFit="1" customWidth="1"/>
    <col min="13" max="13" width="14.28515625" bestFit="1" customWidth="1"/>
  </cols>
  <sheetData>
    <row r="1" spans="1:13" ht="15.75" x14ac:dyDescent="0.25">
      <c r="A1" s="146" t="s">
        <v>550</v>
      </c>
      <c r="B1" s="81"/>
      <c r="C1" s="145">
        <v>45544</v>
      </c>
      <c r="D1" s="152"/>
      <c r="E1" s="153">
        <v>37800</v>
      </c>
      <c r="I1" s="146" t="s">
        <v>540</v>
      </c>
      <c r="J1" s="81"/>
      <c r="K1" s="145">
        <v>45514</v>
      </c>
      <c r="L1" s="152"/>
      <c r="M1" s="153">
        <v>28420</v>
      </c>
    </row>
    <row r="2" spans="1:13" ht="15.75" x14ac:dyDescent="0.25">
      <c r="A2" s="154" t="s">
        <v>530</v>
      </c>
      <c r="B2" s="81"/>
      <c r="C2" s="155">
        <v>45555</v>
      </c>
      <c r="D2" s="152"/>
      <c r="E2" s="156">
        <v>354000</v>
      </c>
      <c r="I2" s="154" t="s">
        <v>541</v>
      </c>
      <c r="J2" s="81"/>
      <c r="K2" s="155">
        <v>45514</v>
      </c>
      <c r="L2" s="152"/>
      <c r="M2" s="156">
        <v>440526</v>
      </c>
    </row>
    <row r="3" spans="1:13" ht="15.75" x14ac:dyDescent="0.25">
      <c r="A3" s="154" t="s">
        <v>530</v>
      </c>
      <c r="B3" s="81"/>
      <c r="C3" s="155">
        <v>45524</v>
      </c>
      <c r="D3" s="152"/>
      <c r="E3" s="156">
        <v>354000</v>
      </c>
      <c r="I3" s="146" t="s">
        <v>542</v>
      </c>
      <c r="J3" s="81"/>
      <c r="K3" s="145">
        <v>45516</v>
      </c>
      <c r="L3" s="152"/>
      <c r="M3" s="153">
        <v>1000191</v>
      </c>
    </row>
    <row r="4" spans="1:13" ht="15.75" x14ac:dyDescent="0.25">
      <c r="A4" s="154" t="s">
        <v>537</v>
      </c>
      <c r="B4" s="81"/>
      <c r="C4" s="155">
        <v>45505</v>
      </c>
      <c r="D4" s="152"/>
      <c r="E4" s="156">
        <v>23868</v>
      </c>
      <c r="I4" s="154" t="s">
        <v>521</v>
      </c>
      <c r="J4" s="81"/>
      <c r="K4" s="155">
        <v>45551</v>
      </c>
      <c r="L4" s="152"/>
      <c r="M4" s="156">
        <v>271080</v>
      </c>
    </row>
    <row r="5" spans="1:13" ht="15.75" x14ac:dyDescent="0.25">
      <c r="A5" s="146" t="s">
        <v>530</v>
      </c>
      <c r="B5" s="81"/>
      <c r="C5" s="145">
        <v>45493</v>
      </c>
      <c r="D5" s="152"/>
      <c r="E5" s="153">
        <v>354000</v>
      </c>
      <c r="I5" s="146" t="s">
        <v>548</v>
      </c>
      <c r="J5" s="81"/>
      <c r="K5" s="145">
        <v>45554</v>
      </c>
      <c r="L5" s="152"/>
      <c r="M5" s="153">
        <v>117000</v>
      </c>
    </row>
    <row r="6" spans="1:13" ht="15.75" x14ac:dyDescent="0.25">
      <c r="E6" s="1">
        <f>SUM(E1:E5)</f>
        <v>1123668</v>
      </c>
      <c r="I6" s="146" t="s">
        <v>548</v>
      </c>
      <c r="J6" s="81"/>
      <c r="K6" s="145">
        <v>45536</v>
      </c>
      <c r="L6" s="152"/>
      <c r="M6" s="153">
        <v>21411</v>
      </c>
    </row>
    <row r="7" spans="1:13" x14ac:dyDescent="0.25">
      <c r="M7" s="1">
        <f>SUM(M1:M6)</f>
        <v>1878628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Summary</vt:lpstr>
      <vt:lpstr>Summary Sheet</vt:lpstr>
      <vt:lpstr>Bills Details</vt:lpstr>
      <vt:lpstr>Land, Stamp Duty and rent cost</vt:lpstr>
      <vt:lpstr>Construction Area sale building</vt:lpstr>
      <vt:lpstr>Sheet3</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Ravis</dc:creator>
  <cp:lastModifiedBy>Desk</cp:lastModifiedBy>
  <dcterms:created xsi:type="dcterms:W3CDTF">2023-03-09T11:26:09Z</dcterms:created>
  <dcterms:modified xsi:type="dcterms:W3CDTF">2025-02-20T06:19:47Z</dcterms:modified>
</cp:coreProperties>
</file>