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Naupada\Ibrahim Kayum\"/>
    </mc:Choice>
  </mc:AlternateContent>
  <xr:revisionPtr revIDLastSave="0" documentId="13_ncr:1_{668C24E4-F1DB-4329-865A-53F2EBA07FAF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3" i="4" l="1"/>
  <c r="U4" i="4"/>
  <c r="U5" i="4"/>
  <c r="U2" i="4"/>
  <c r="R5" i="4"/>
  <c r="Q5" i="4"/>
  <c r="J34" i="4"/>
  <c r="R4" i="4"/>
  <c r="Q4" i="4"/>
  <c r="R3" i="4"/>
  <c r="Q3" i="4"/>
  <c r="R2" i="4"/>
  <c r="Q2" i="4"/>
  <c r="I22" i="4"/>
  <c r="O18" i="4"/>
  <c r="J18" i="4"/>
  <c r="I21" i="4"/>
  <c r="I23" i="4" s="1"/>
  <c r="J23" i="4" s="1"/>
  <c r="J19" i="4"/>
  <c r="I34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<sst xmlns="http://schemas.openxmlformats.org/spreadsheetml/2006/main" count="31" uniqueCount="28">
  <si>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</si>
  <si>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</si>
  <si>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</si>
  <si>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</si>
  <si>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</si>
  <si>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</si>
  <si>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</si>
  <si>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</si>
  <si>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</si>
  <si>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</si>
  <si>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</si>
  <si>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</si>
  <si>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</si>
  <si>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104, 1st Floor, Wing - Tower - C, Lodha Patel Estate , Mahadev Mandir Amboli Police Station Off Weh, Village - Bandivali, Taluka - Andheri, District - Mumbai, Jogeshwari West,</t>
  </si>
  <si>
    <t>agreement - 11.06.24</t>
  </si>
  <si>
    <t>av</t>
  </si>
  <si>
    <t>sd</t>
  </si>
  <si>
    <t>rd</t>
  </si>
  <si>
    <t>bua</t>
  </si>
  <si>
    <t>rate</t>
  </si>
  <si>
    <t>fmv</t>
  </si>
  <si>
    <t>ca</t>
  </si>
  <si>
    <t xml:space="preserve">2 car parking </t>
  </si>
  <si>
    <t>parking</t>
  </si>
  <si>
    <t>part oc - 2023</t>
  </si>
  <si>
    <t>02.12.24</t>
  </si>
  <si>
    <t>12.09.24</t>
  </si>
  <si>
    <t>13.09.24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</si>
</sst>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0" fontId="0" fillId="3" borderId="0" xfId="0" applyFill="1" applyAlignment="1">
      <alignment wrapText="1"/>
    </xf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51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2622C4-9762-46D0-AC42-0433D23FD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334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95250</xdr:colOff>
      <xdr:row>57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2A3603-71C4-42FB-B79C-9652DED00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800850" cy="9763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95250</xdr:colOff>
      <xdr:row>49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77C649-5DA3-44A7-AA11-E2812A660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00850" cy="9220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51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5BF8AB-218E-40E6-A03C-12848F178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220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410823</xdr:colOff>
      <xdr:row>52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A4CEF9-0476-4F68-BEAB-88E0AD4C6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45223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401297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E52138-85B4-4133-B092-5DE9371FB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35697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653472-CF59-4A2B-B0C3-61C86F1BB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7165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CE7F20-D60F-496A-B413-9B0F7ADC2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6975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B3A523-5F89-4C15-95FF-B679F6DEB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topLeftCell="E1" zoomScaleNormal="100" workbookViewId="0">
      <selection activeCell="I21" sqref="I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4.425781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2" t="s">
        <v>0</v>
      </c>
      <c r="B1" s="2" t="s">
        <v>6</v>
      </c>
      <c r="C1" s="2" t="s">
        <v>9</v>
      </c>
      <c r="D1" s="2" t="s">
        <v>10</v>
      </c>
      <c r="E1" s="2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8" t="s">
        <v>3</v>
      </c>
      <c r="K1" s="16"/>
      <c r="L1" s="16"/>
      <c r="M1" s="16"/>
      <c r="N1" s="16" t="s">
        <v>7</v>
      </c>
      <c r="O1" s="16" t="s">
        <v>4</v>
      </c>
      <c r="P1" s="16" t="s">
        <v>5</v>
      </c>
      <c r="Q1" s="16" t="s">
        <v>6</v>
      </c>
      <c r="R1" s="16" t="s">
        <v>1</v>
      </c>
      <c r="S1" s="16" t="s">
        <v>3</v>
      </c>
      <c r="T1" s="16"/>
    </row>
    <row r="2" spans="1:21" x14ac:dyDescent="0.25">
      <c r="A2" s="3">
        <f t="shared" ref="A2:A15" si="0">N2</f>
        <v>0</v>
      </c>
      <c r="B2" s="3">
        <f t="shared" ref="B2:B15" si="1">Q2</f>
        <v>341.97227999999996</v>
      </c>
      <c r="C2" s="3">
        <f>B2*1.2</f>
        <v>410.36673599999995</v>
      </c>
      <c r="D2" s="3">
        <f t="shared" ref="D2:D13" si="2">C2*1.2</f>
        <v>492.44008319999989</v>
      </c>
      <c r="E2" s="4">
        <f t="shared" ref="E2:E13" si="3">R2</f>
        <v>10333000</v>
      </c>
      <c r="F2" s="14">
        <f t="shared" ref="F2:F13" si="4">ROUND((E2/B2),0)</f>
        <v>30216</v>
      </c>
      <c r="G2" s="9">
        <f t="shared" ref="G2:G13" si="5">ROUND((E2/C2),0)</f>
        <v>25180</v>
      </c>
      <c r="H2" s="9">
        <f t="shared" ref="H2:H13" si="6">ROUND((E2/D2),0)</f>
        <v>20983</v>
      </c>
      <c r="I2" s="9" t="e">
        <f>#REF!</f>
        <v>#REF!</v>
      </c>
      <c r="J2" s="9">
        <f t="shared" ref="J2:J13" si="7">S2</f>
        <v>19</v>
      </c>
      <c r="K2" s="7"/>
      <c r="L2" s="7"/>
      <c r="M2" s="7"/>
      <c r="N2" s="7"/>
      <c r="O2" s="7">
        <v>0</v>
      </c>
      <c r="P2" s="7">
        <f t="shared" ref="P2:P12" si="8">O2/1.2</f>
        <v>0</v>
      </c>
      <c r="Q2" s="7">
        <f>31.77*10.764</f>
        <v>341.97227999999996</v>
      </c>
      <c r="R2" s="17">
        <f>10200000+103000+30000</f>
        <v>10333000</v>
      </c>
      <c r="S2" s="7">
        <v>19</v>
      </c>
      <c r="T2" s="7" t="s">
        <v>25</v>
      </c>
      <c r="U2">
        <f>F2*1.1</f>
        <v>33237.600000000006</v>
      </c>
    </row>
    <row r="3" spans="1:21" x14ac:dyDescent="0.25">
      <c r="A3" s="3">
        <f t="shared" si="0"/>
        <v>0</v>
      </c>
      <c r="B3" s="3">
        <f t="shared" si="1"/>
        <v>1200.9394799999998</v>
      </c>
      <c r="C3" s="3">
        <f t="shared" ref="C3:C15" si="9">B3*1.2</f>
        <v>1441.1273759999997</v>
      </c>
      <c r="D3" s="3">
        <f t="shared" si="2"/>
        <v>1729.3528511999996</v>
      </c>
      <c r="E3" s="4">
        <f t="shared" si="3"/>
        <v>37691500</v>
      </c>
      <c r="F3" s="9">
        <f t="shared" si="4"/>
        <v>31385</v>
      </c>
      <c r="G3" s="9">
        <f t="shared" si="5"/>
        <v>26154</v>
      </c>
      <c r="H3" s="9">
        <f t="shared" si="6"/>
        <v>21795</v>
      </c>
      <c r="I3" s="9" t="e">
        <f>#REF!</f>
        <v>#REF!</v>
      </c>
      <c r="J3" s="9">
        <f t="shared" si="7"/>
        <v>20</v>
      </c>
      <c r="K3" s="7"/>
      <c r="L3" s="7"/>
      <c r="M3" s="7"/>
      <c r="N3" s="7"/>
      <c r="O3" s="7">
        <v>0</v>
      </c>
      <c r="P3" s="7">
        <f t="shared" si="8"/>
        <v>0</v>
      </c>
      <c r="Q3" s="7">
        <f>111.57*10.764</f>
        <v>1200.9394799999998</v>
      </c>
      <c r="R3" s="17">
        <f>37000000+661500+30000</f>
        <v>37691500</v>
      </c>
      <c r="S3" s="7">
        <v>20</v>
      </c>
      <c r="T3" s="7" t="s">
        <v>26</v>
      </c>
      <c r="U3">
        <f t="shared" ref="U3:U5" si="10">F3*1.1</f>
        <v>34523.5</v>
      </c>
    </row>
    <row r="4" spans="1:21" x14ac:dyDescent="0.25">
      <c r="A4" s="3">
        <f t="shared" si="0"/>
        <v>0</v>
      </c>
      <c r="B4" s="3">
        <f t="shared" si="1"/>
        <v>790.93871999999999</v>
      </c>
      <c r="C4" s="3">
        <f t="shared" si="9"/>
        <v>949.12646399999994</v>
      </c>
      <c r="D4" s="3">
        <f t="shared" si="2"/>
        <v>1138.9517567999999</v>
      </c>
      <c r="E4" s="4">
        <f t="shared" si="3"/>
        <v>23917500</v>
      </c>
      <c r="F4" s="14">
        <f t="shared" si="4"/>
        <v>30239</v>
      </c>
      <c r="G4" s="9">
        <f t="shared" si="5"/>
        <v>25199</v>
      </c>
      <c r="H4" s="9">
        <f t="shared" si="6"/>
        <v>21000</v>
      </c>
      <c r="I4" s="9" t="e">
        <f>#REF!</f>
        <v>#REF!</v>
      </c>
      <c r="J4" s="9">
        <f t="shared" si="7"/>
        <v>19</v>
      </c>
      <c r="K4" s="7"/>
      <c r="L4" s="7"/>
      <c r="M4" s="7"/>
      <c r="N4" s="7"/>
      <c r="O4" s="7">
        <v>0</v>
      </c>
      <c r="P4" s="7">
        <f t="shared" si="8"/>
        <v>0</v>
      </c>
      <c r="Q4" s="7">
        <f>73.48*10.764</f>
        <v>790.93871999999999</v>
      </c>
      <c r="R4" s="17">
        <f>22750000+1137500+30000</f>
        <v>23917500</v>
      </c>
      <c r="S4" s="7">
        <v>19</v>
      </c>
      <c r="T4" s="7" t="s">
        <v>27</v>
      </c>
      <c r="U4">
        <f t="shared" si="10"/>
        <v>33262.9</v>
      </c>
    </row>
    <row r="5" spans="1:21" x14ac:dyDescent="0.25">
      <c r="A5" s="3">
        <f t="shared" si="0"/>
        <v>0</v>
      </c>
      <c r="B5" s="3">
        <f t="shared" si="1"/>
        <v>744.00768000000005</v>
      </c>
      <c r="C5" s="3">
        <f t="shared" si="9"/>
        <v>892.80921599999999</v>
      </c>
      <c r="D5" s="3">
        <f t="shared" si="2"/>
        <v>1071.3710592</v>
      </c>
      <c r="E5" s="4">
        <f t="shared" si="3"/>
        <v>24705000</v>
      </c>
      <c r="F5" s="9">
        <f t="shared" si="4"/>
        <v>33205</v>
      </c>
      <c r="G5" s="9">
        <f t="shared" si="5"/>
        <v>27671</v>
      </c>
      <c r="H5" s="9">
        <f t="shared" si="6"/>
        <v>23059</v>
      </c>
      <c r="I5" s="9" t="e">
        <f>#REF!</f>
        <v>#REF!</v>
      </c>
      <c r="J5" s="9">
        <f t="shared" si="7"/>
        <v>6</v>
      </c>
      <c r="K5" s="7"/>
      <c r="L5" s="7"/>
      <c r="M5" s="7"/>
      <c r="N5" s="7"/>
      <c r="O5" s="7">
        <v>0</v>
      </c>
      <c r="P5" s="7">
        <f t="shared" si="8"/>
        <v>0</v>
      </c>
      <c r="Q5" s="7">
        <f>69.12*10.764</f>
        <v>744.00768000000005</v>
      </c>
      <c r="R5" s="17">
        <f>23500000+1175000+30000</f>
        <v>24705000</v>
      </c>
      <c r="S5" s="7">
        <v>6</v>
      </c>
      <c r="T5" s="7">
        <v>6.0224000000000002</v>
      </c>
      <c r="U5">
        <f t="shared" si="10"/>
        <v>36525.5</v>
      </c>
    </row>
    <row r="6" spans="1:21" x14ac:dyDescent="0.25">
      <c r="A6" s="3">
        <f t="shared" si="0"/>
        <v>0</v>
      </c>
      <c r="B6" s="3">
        <f t="shared" si="1"/>
        <v>775</v>
      </c>
      <c r="C6" s="3">
        <f t="shared" si="9"/>
        <v>930</v>
      </c>
      <c r="D6" s="3">
        <f t="shared" si="2"/>
        <v>1116</v>
      </c>
      <c r="E6" s="4">
        <f t="shared" si="3"/>
        <v>30000000</v>
      </c>
      <c r="F6" s="9">
        <f t="shared" si="4"/>
        <v>38710</v>
      </c>
      <c r="G6" s="9">
        <f t="shared" si="5"/>
        <v>32258</v>
      </c>
      <c r="H6" s="9">
        <f t="shared" si="6"/>
        <v>26882</v>
      </c>
      <c r="I6" s="9" t="e">
        <f>#REF!</f>
        <v>#REF!</v>
      </c>
      <c r="J6" s="9">
        <f t="shared" si="7"/>
        <v>15</v>
      </c>
      <c r="K6" s="7"/>
      <c r="L6" s="7"/>
      <c r="M6" s="7"/>
      <c r="N6" s="7"/>
      <c r="O6" s="7">
        <v>0</v>
      </c>
      <c r="P6" s="7">
        <f t="shared" si="8"/>
        <v>0</v>
      </c>
      <c r="Q6" s="7">
        <v>775</v>
      </c>
      <c r="R6" s="17">
        <v>30000000</v>
      </c>
      <c r="S6" s="7">
        <v>15</v>
      </c>
      <c r="T6" s="7"/>
    </row>
    <row r="7" spans="1:21" x14ac:dyDescent="0.25">
      <c r="A7" s="3">
        <f t="shared" si="0"/>
        <v>0</v>
      </c>
      <c r="B7" s="3">
        <f t="shared" si="1"/>
        <v>1017</v>
      </c>
      <c r="C7" s="3">
        <f t="shared" si="9"/>
        <v>1220.3999999999999</v>
      </c>
      <c r="D7" s="3">
        <f t="shared" si="2"/>
        <v>1464.4799999999998</v>
      </c>
      <c r="E7" s="4">
        <f t="shared" si="3"/>
        <v>36000000</v>
      </c>
      <c r="F7" s="14">
        <f t="shared" si="4"/>
        <v>35398</v>
      </c>
      <c r="G7" s="9">
        <f t="shared" si="5"/>
        <v>29499</v>
      </c>
      <c r="H7" s="9">
        <f t="shared" si="6"/>
        <v>24582</v>
      </c>
      <c r="I7" s="9" t="e">
        <f>#REF!</f>
        <v>#REF!</v>
      </c>
      <c r="J7" s="9">
        <f t="shared" si="7"/>
        <v>6</v>
      </c>
      <c r="K7" s="7"/>
      <c r="L7" s="7"/>
      <c r="M7" s="7"/>
      <c r="N7" s="7"/>
      <c r="O7" s="7">
        <v>0</v>
      </c>
      <c r="P7" s="7">
        <f t="shared" si="8"/>
        <v>0</v>
      </c>
      <c r="Q7" s="7">
        <v>1017</v>
      </c>
      <c r="R7" s="17">
        <v>36000000</v>
      </c>
      <c r="S7" s="7">
        <v>6</v>
      </c>
      <c r="T7" s="7"/>
    </row>
    <row r="8" spans="1:21" x14ac:dyDescent="0.25">
      <c r="A8" s="3">
        <f t="shared" si="0"/>
        <v>0</v>
      </c>
      <c r="B8" s="3">
        <f t="shared" si="1"/>
        <v>915</v>
      </c>
      <c r="C8" s="3">
        <f t="shared" si="9"/>
        <v>1098</v>
      </c>
      <c r="D8" s="3">
        <f t="shared" si="2"/>
        <v>1317.6</v>
      </c>
      <c r="E8" s="4">
        <f t="shared" si="3"/>
        <v>34000000</v>
      </c>
      <c r="F8" s="9">
        <f t="shared" si="4"/>
        <v>37158</v>
      </c>
      <c r="G8" s="9">
        <f t="shared" si="5"/>
        <v>30965</v>
      </c>
      <c r="H8" s="9">
        <f t="shared" si="6"/>
        <v>25804</v>
      </c>
      <c r="I8" s="9" t="e">
        <f>#REF!</f>
        <v>#REF!</v>
      </c>
      <c r="J8" s="9">
        <f t="shared" si="7"/>
        <v>1</v>
      </c>
      <c r="K8" s="7"/>
      <c r="L8" s="7"/>
      <c r="M8" s="7"/>
      <c r="N8" s="7"/>
      <c r="O8" s="7">
        <v>0</v>
      </c>
      <c r="P8" s="7">
        <f t="shared" si="8"/>
        <v>0</v>
      </c>
      <c r="Q8" s="7">
        <v>915</v>
      </c>
      <c r="R8" s="17">
        <v>34000000</v>
      </c>
      <c r="S8" s="7">
        <v>1</v>
      </c>
      <c r="T8" s="7"/>
    </row>
    <row r="9" spans="1:21" x14ac:dyDescent="0.25">
      <c r="A9" s="3">
        <f t="shared" si="0"/>
        <v>0</v>
      </c>
      <c r="B9" s="3">
        <f t="shared" si="1"/>
        <v>721</v>
      </c>
      <c r="C9" s="3">
        <f t="shared" si="9"/>
        <v>865.19999999999993</v>
      </c>
      <c r="D9" s="3">
        <f t="shared" si="2"/>
        <v>1038.2399999999998</v>
      </c>
      <c r="E9" s="4">
        <f t="shared" si="3"/>
        <v>26000000</v>
      </c>
      <c r="F9" s="9">
        <f t="shared" si="4"/>
        <v>36061</v>
      </c>
      <c r="G9" s="9">
        <f t="shared" si="5"/>
        <v>30051</v>
      </c>
      <c r="H9" s="9">
        <f t="shared" si="6"/>
        <v>25042</v>
      </c>
      <c r="I9" s="9" t="e">
        <f>#REF!</f>
        <v>#REF!</v>
      </c>
      <c r="J9" s="9">
        <f t="shared" si="7"/>
        <v>11</v>
      </c>
      <c r="K9" s="7"/>
      <c r="L9" s="7"/>
      <c r="M9" s="7"/>
      <c r="N9" s="7"/>
      <c r="O9" s="7">
        <v>0</v>
      </c>
      <c r="P9" s="7">
        <f t="shared" si="8"/>
        <v>0</v>
      </c>
      <c r="Q9" s="7">
        <v>721</v>
      </c>
      <c r="R9" s="17">
        <v>26000000</v>
      </c>
      <c r="S9" s="7">
        <v>11</v>
      </c>
      <c r="T9" s="7"/>
    </row>
    <row r="10" spans="1:21" x14ac:dyDescent="0.25">
      <c r="A10" s="3">
        <f t="shared" si="0"/>
        <v>0</v>
      </c>
      <c r="B10" s="3">
        <f t="shared" si="1"/>
        <v>656</v>
      </c>
      <c r="C10" s="3">
        <f t="shared" si="9"/>
        <v>787.19999999999993</v>
      </c>
      <c r="D10" s="3">
        <f t="shared" si="2"/>
        <v>944.63999999999987</v>
      </c>
      <c r="E10" s="4">
        <f t="shared" si="3"/>
        <v>23500000</v>
      </c>
      <c r="F10" s="14">
        <f t="shared" si="4"/>
        <v>35823</v>
      </c>
      <c r="G10" s="9">
        <f t="shared" si="5"/>
        <v>29853</v>
      </c>
      <c r="H10" s="9">
        <f t="shared" si="6"/>
        <v>24877</v>
      </c>
      <c r="I10" s="9" t="e">
        <f>#REF!</f>
        <v>#REF!</v>
      </c>
      <c r="J10" s="9">
        <f t="shared" si="7"/>
        <v>4</v>
      </c>
      <c r="K10" s="7"/>
      <c r="L10" s="7"/>
      <c r="M10" s="7"/>
      <c r="N10" s="7"/>
      <c r="O10" s="7">
        <v>0</v>
      </c>
      <c r="P10" s="7">
        <f t="shared" si="8"/>
        <v>0</v>
      </c>
      <c r="Q10" s="7">
        <v>656</v>
      </c>
      <c r="R10" s="17">
        <v>23500000</v>
      </c>
      <c r="S10" s="7">
        <v>4</v>
      </c>
      <c r="T10" s="7"/>
    </row>
    <row r="11" spans="1:21" x14ac:dyDescent="0.25">
      <c r="A11" s="3">
        <f t="shared" si="0"/>
        <v>0</v>
      </c>
      <c r="B11" s="3">
        <f t="shared" si="1"/>
        <v>0</v>
      </c>
      <c r="C11" s="3">
        <f t="shared" si="9"/>
        <v>0</v>
      </c>
      <c r="D11" s="3">
        <f t="shared" si="2"/>
        <v>0</v>
      </c>
      <c r="E11" s="4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9" t="e">
        <f>#REF!</f>
        <v>#REF!</v>
      </c>
      <c r="J11" s="9">
        <f t="shared" si="7"/>
        <v>0</v>
      </c>
      <c r="K11" s="7"/>
      <c r="L11" s="7"/>
      <c r="M11" s="7"/>
      <c r="N11" s="7"/>
      <c r="O11" s="7">
        <v>0</v>
      </c>
      <c r="P11" s="7">
        <f t="shared" si="8"/>
        <v>0</v>
      </c>
      <c r="Q11" s="7">
        <f t="shared" ref="Q2:Q12" si="11">P11/1.2</f>
        <v>0</v>
      </c>
      <c r="R11" s="17">
        <v>0</v>
      </c>
      <c r="S11" s="7"/>
      <c r="T11" s="7"/>
    </row>
    <row r="12" spans="1:21" x14ac:dyDescent="0.25">
      <c r="A12" s="3">
        <f t="shared" si="0"/>
        <v>0</v>
      </c>
      <c r="B12" s="3">
        <f t="shared" si="1"/>
        <v>0</v>
      </c>
      <c r="C12" s="3">
        <f t="shared" si="9"/>
        <v>0</v>
      </c>
      <c r="D12" s="3">
        <f t="shared" si="2"/>
        <v>0</v>
      </c>
      <c r="E12" s="4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9" t="e">
        <f>#REF!</f>
        <v>#REF!</v>
      </c>
      <c r="J12" s="9">
        <f t="shared" si="7"/>
        <v>0</v>
      </c>
      <c r="K12" s="7"/>
      <c r="L12" s="7"/>
      <c r="M12" s="7"/>
      <c r="N12" s="7"/>
      <c r="O12" s="7">
        <v>0</v>
      </c>
      <c r="P12" s="7">
        <f t="shared" si="8"/>
        <v>0</v>
      </c>
      <c r="Q12" s="7">
        <f t="shared" si="11"/>
        <v>0</v>
      </c>
      <c r="R12" s="17">
        <v>0</v>
      </c>
      <c r="S12" s="7"/>
      <c r="T12" s="7"/>
    </row>
    <row r="13" spans="1:21" x14ac:dyDescent="0.25">
      <c r="A13" s="3">
        <f t="shared" si="0"/>
        <v>0</v>
      </c>
      <c r="B13" s="3">
        <f t="shared" si="1"/>
        <v>0</v>
      </c>
      <c r="C13" s="3">
        <f t="shared" si="9"/>
        <v>0</v>
      </c>
      <c r="D13" s="3">
        <f t="shared" si="2"/>
        <v>0</v>
      </c>
      <c r="E13" s="4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9">
        <f t="shared" si="7"/>
        <v>0</v>
      </c>
      <c r="K13" s="7"/>
      <c r="L13" s="7"/>
      <c r="M13" s="7"/>
      <c r="N13" s="7"/>
      <c r="O13" s="7">
        <v>0</v>
      </c>
      <c r="P13" s="7">
        <f t="shared" ref="P13" si="12">O13/1.2</f>
        <v>0</v>
      </c>
      <c r="Q13" s="7">
        <f t="shared" ref="Q13" si="13">P13/1.2</f>
        <v>0</v>
      </c>
      <c r="R13" s="17">
        <v>0</v>
      </c>
      <c r="S13" s="7"/>
      <c r="T13" s="7"/>
    </row>
    <row r="14" spans="1:21" x14ac:dyDescent="0.25">
      <c r="A14" s="3">
        <f t="shared" si="0"/>
        <v>0</v>
      </c>
      <c r="B14" s="3">
        <f t="shared" si="1"/>
        <v>0</v>
      </c>
      <c r="C14" s="3">
        <f t="shared" si="9"/>
        <v>0</v>
      </c>
      <c r="D14" s="3">
        <f t="shared" ref="D14:D15" si="14">C14*1.2</f>
        <v>0</v>
      </c>
      <c r="E14" s="4">
        <f t="shared" ref="E14:E15" si="15">R14</f>
        <v>0</v>
      </c>
      <c r="F14" s="9" t="e">
        <f t="shared" ref="F14:F15" si="16">ROUND((E14/B14),0)</f>
        <v>#DIV/0!</v>
      </c>
      <c r="G14" s="9" t="e">
        <f t="shared" ref="G14:G15" si="17">ROUND((E14/C14),0)</f>
        <v>#DIV/0!</v>
      </c>
      <c r="H14" s="9" t="e">
        <f t="shared" ref="H14:H15" si="18">ROUND((E14/D14),0)</f>
        <v>#DIV/0!</v>
      </c>
      <c r="I14" s="9" t="e">
        <f>#REF!</f>
        <v>#REF!</v>
      </c>
      <c r="J14" s="9">
        <f t="shared" ref="J14:J15" si="19">S14</f>
        <v>0</v>
      </c>
      <c r="K14" s="7"/>
      <c r="L14" s="7"/>
      <c r="M14" s="7"/>
      <c r="N14" s="7"/>
      <c r="O14" s="7">
        <v>0</v>
      </c>
      <c r="P14" s="7">
        <f t="shared" ref="P14:P15" si="20">O14/1.2</f>
        <v>0</v>
      </c>
      <c r="Q14" s="7">
        <f t="shared" ref="Q14:Q15" si="21">P14/1.2</f>
        <v>0</v>
      </c>
      <c r="R14" s="17">
        <v>0</v>
      </c>
      <c r="S14" s="7"/>
      <c r="T14" s="7"/>
    </row>
    <row r="15" spans="1:21" x14ac:dyDescent="0.25">
      <c r="A15" s="3">
        <f t="shared" si="0"/>
        <v>0</v>
      </c>
      <c r="B15" s="3">
        <f t="shared" si="1"/>
        <v>0</v>
      </c>
      <c r="C15" s="3">
        <f t="shared" si="9"/>
        <v>0</v>
      </c>
      <c r="D15" s="3">
        <f t="shared" si="14"/>
        <v>0</v>
      </c>
      <c r="E15" s="4">
        <f t="shared" si="15"/>
        <v>0</v>
      </c>
      <c r="F15" s="9" t="e">
        <f t="shared" si="16"/>
        <v>#DIV/0!</v>
      </c>
      <c r="G15" s="9" t="e">
        <f t="shared" si="17"/>
        <v>#DIV/0!</v>
      </c>
      <c r="H15" s="9" t="e">
        <f t="shared" si="18"/>
        <v>#DIV/0!</v>
      </c>
      <c r="I15" s="9" t="e">
        <f>#REF!</f>
        <v>#REF!</v>
      </c>
      <c r="J15" s="9">
        <f t="shared" si="19"/>
        <v>0</v>
      </c>
      <c r="K15" s="7"/>
      <c r="L15" s="7"/>
      <c r="M15" s="7"/>
      <c r="N15" s="7"/>
      <c r="O15" s="7">
        <v>0</v>
      </c>
      <c r="P15" s="7">
        <f t="shared" si="20"/>
        <v>0</v>
      </c>
      <c r="Q15" s="7">
        <f t="shared" si="21"/>
        <v>0</v>
      </c>
      <c r="R15" s="17">
        <v>0</v>
      </c>
      <c r="S15" s="7"/>
      <c r="T15" s="7"/>
    </row>
    <row r="16" spans="1:21" x14ac:dyDescent="0.25"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spans="7:24" x14ac:dyDescent="0.25">
      <c r="H17" t="s">
        <v>13</v>
      </c>
    </row>
    <row r="18" spans="7:24" x14ac:dyDescent="0.25">
      <c r="H18" t="s">
        <v>18</v>
      </c>
      <c r="I18" s="15">
        <v>1250</v>
      </c>
      <c r="J18">
        <f>116.193*10.764</f>
        <v>1250.7014519999998</v>
      </c>
      <c r="O18">
        <f>J18/J19</f>
        <v>1.0999999999999999</v>
      </c>
    </row>
    <row r="19" spans="7:24" x14ac:dyDescent="0.25">
      <c r="H19" t="s">
        <v>21</v>
      </c>
      <c r="I19" s="15">
        <v>1137</v>
      </c>
      <c r="J19">
        <f>105.63*10.764</f>
        <v>1137.0013199999999</v>
      </c>
    </row>
    <row r="20" spans="7:24" x14ac:dyDescent="0.25">
      <c r="H20" t="s">
        <v>19</v>
      </c>
      <c r="I20" s="15">
        <v>33000</v>
      </c>
      <c r="O20" t="s">
        <v>22</v>
      </c>
    </row>
    <row r="21" spans="7:24" x14ac:dyDescent="0.25">
      <c r="H21" t="s">
        <v>20</v>
      </c>
      <c r="I21" s="15">
        <f>I20*I19</f>
        <v>37521000</v>
      </c>
    </row>
    <row r="22" spans="7:24" x14ac:dyDescent="0.25">
      <c r="G22" s="5"/>
      <c r="H22" s="5" t="s">
        <v>23</v>
      </c>
      <c r="I22" s="15">
        <f>2*1000000</f>
        <v>2000000</v>
      </c>
    </row>
    <row r="23" spans="7:24" x14ac:dyDescent="0.25">
      <c r="G23" s="5"/>
      <c r="H23" s="5"/>
      <c r="I23" s="15">
        <f>I22+I21</f>
        <v>39521000</v>
      </c>
      <c r="J23">
        <f>I23/I19</f>
        <v>34759.01495162709</v>
      </c>
    </row>
    <row r="24" spans="7:24" x14ac:dyDescent="0.25">
      <c r="G24" s="5"/>
      <c r="H24" s="5"/>
    </row>
    <row r="25" spans="7:24" x14ac:dyDescent="0.25">
      <c r="G25" s="5"/>
      <c r="H25" s="5"/>
      <c r="J25" t="s">
        <v>24</v>
      </c>
    </row>
    <row r="26" spans="7:24" x14ac:dyDescent="0.25">
      <c r="G26" s="5"/>
      <c r="H26" s="5"/>
    </row>
    <row r="27" spans="7:24" x14ac:dyDescent="0.25">
      <c r="G27" s="5"/>
      <c r="H27" s="5"/>
    </row>
    <row r="28" spans="7:24" x14ac:dyDescent="0.25">
      <c r="G28" s="5"/>
      <c r="H28" s="5"/>
    </row>
    <row r="30" spans="7:24" x14ac:dyDescent="0.25">
      <c r="H30" t="s">
        <v>14</v>
      </c>
      <c r="P30" s="10"/>
      <c r="Q30" s="10"/>
      <c r="R30" s="12"/>
      <c r="T30" s="10"/>
      <c r="U30" s="10"/>
      <c r="V30" s="10"/>
      <c r="W30" s="10"/>
      <c r="X30" s="10"/>
    </row>
    <row r="31" spans="7:24" x14ac:dyDescent="0.25">
      <c r="H31" t="s">
        <v>15</v>
      </c>
      <c r="I31">
        <v>38109384</v>
      </c>
      <c r="P31" s="10"/>
      <c r="Q31" s="13"/>
      <c r="R31" s="13"/>
      <c r="T31" s="13"/>
      <c r="U31" s="13"/>
      <c r="V31" s="10"/>
      <c r="W31" s="10"/>
      <c r="X31" s="10"/>
    </row>
    <row r="32" spans="7:24" x14ac:dyDescent="0.25">
      <c r="H32" t="s">
        <v>16</v>
      </c>
      <c r="I32">
        <v>2287000</v>
      </c>
      <c r="P32" s="10"/>
      <c r="Q32" s="10"/>
      <c r="R32" s="10"/>
      <c r="T32" s="10"/>
      <c r="U32" s="10"/>
      <c r="V32" s="10"/>
      <c r="W32" s="10"/>
      <c r="X32" s="10"/>
    </row>
    <row r="33" spans="8:24" x14ac:dyDescent="0.25">
      <c r="H33" t="s">
        <v>17</v>
      </c>
      <c r="I33">
        <v>30000</v>
      </c>
      <c r="P33" s="10"/>
      <c r="Q33" s="10"/>
      <c r="R33" s="10"/>
      <c r="T33" s="10"/>
      <c r="U33" s="10"/>
      <c r="V33" s="10"/>
      <c r="W33" s="10"/>
      <c r="X33" s="10"/>
    </row>
    <row r="34" spans="8:24" x14ac:dyDescent="0.25">
      <c r="I34">
        <f>SUM(I31:I33)</f>
        <v>40426384</v>
      </c>
      <c r="J34">
        <f>I34/1137</f>
        <v>35555.306948109057</v>
      </c>
      <c r="P34" s="10"/>
      <c r="Q34" s="10"/>
      <c r="R34" s="11"/>
      <c r="T34" s="11"/>
      <c r="U34" s="11"/>
      <c r="V34" s="10"/>
      <c r="W34" s="10"/>
      <c r="X34" s="10"/>
    </row>
    <row r="35" spans="8:24" x14ac:dyDescent="0.25">
      <c r="P35" s="10"/>
      <c r="Q35" s="10"/>
      <c r="R35" s="10"/>
      <c r="T35" s="10"/>
      <c r="U35" s="10"/>
      <c r="V35" s="10"/>
      <c r="W35" s="10"/>
      <c r="X35" s="10"/>
    </row>
    <row r="36" spans="8:24" x14ac:dyDescent="0.25">
      <c r="P36" s="10"/>
      <c r="Q36" s="10"/>
      <c r="R36" s="10"/>
      <c r="T36" s="10"/>
      <c r="U36" s="10"/>
      <c r="V36" s="10"/>
      <c r="W36" s="10"/>
      <c r="X36" s="10"/>
    </row>
    <row r="37" spans="8:24" x14ac:dyDescent="0.25">
      <c r="P37" s="10"/>
      <c r="Q37" s="10"/>
      <c r="R37" s="10"/>
      <c r="T37" s="10"/>
      <c r="U37" s="10"/>
      <c r="V37" s="10"/>
      <c r="W37" s="10"/>
      <c r="X37" s="10"/>
    </row>
    <row r="38" spans="8:24" x14ac:dyDescent="0.25">
      <c r="P38" s="10"/>
      <c r="Q38" s="10"/>
      <c r="R38" s="10"/>
      <c r="S38" s="5"/>
      <c r="T38" s="10"/>
      <c r="U38" s="10"/>
      <c r="V38" s="10"/>
      <c r="W38" s="10"/>
      <c r="X38" s="10"/>
    </row>
    <row r="39" spans="8:24" x14ac:dyDescent="0.25">
      <c r="P39" s="10"/>
      <c r="Q39" s="10"/>
      <c r="R39" s="10"/>
      <c r="S39" s="5"/>
      <c r="T39" s="10"/>
      <c r="U39" s="10"/>
      <c r="V39" s="10"/>
      <c r="W39" s="10"/>
      <c r="X39" s="10"/>
    </row>
    <row r="40" spans="8:24" x14ac:dyDescent="0.25">
      <c r="Q40" s="10"/>
      <c r="R40" s="10"/>
    </row>
    <row r="41" spans="8:24" x14ac:dyDescent="0.25">
      <c r="Q41" s="10"/>
      <c r="R41" s="10"/>
      <c r="T41" s="5"/>
    </row>
    <row r="42" spans="8:24" x14ac:dyDescent="0.25">
      <c r="P42" s="10"/>
      <c r="Q42" s="10"/>
      <c r="R42" s="10"/>
      <c r="S42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2025-02-21T07:28:33Z</dcterms:modified>
</cp:coreProperties>
</file>