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Project\HLST Belapur Branch\NMS ONE 27\"/>
    </mc:Choice>
  </mc:AlternateContent>
  <xr:revisionPtr revIDLastSave="0" documentId="13_ncr:1_{E1438B7A-5444-4299-BFFC-AA8BC4FB5DF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MS One 27" sheetId="87" r:id="rId1"/>
    <sheet name="Total" sheetId="107" r:id="rId2"/>
    <sheet name="Rera" sheetId="92" r:id="rId3"/>
    <sheet name="Typical Floor" sheetId="85" r:id="rId4"/>
    <sheet name="IGR" sheetId="97" r:id="rId5"/>
    <sheet name="RR" sheetId="98" r:id="rId6"/>
  </sheets>
  <definedNames>
    <definedName name="_xlnm._FilterDatabase" localSheetId="0" hidden="1">'NMS One 27'!$D$2:$D$87</definedName>
    <definedName name="_xlnm._FilterDatabase" localSheetId="2" hidden="1">Rera!$D$31:$D$37</definedName>
  </definedNames>
  <calcPr calcId="191029"/>
</workbook>
</file>

<file path=xl/calcChain.xml><?xml version="1.0" encoding="utf-8"?>
<calcChain xmlns="http://schemas.openxmlformats.org/spreadsheetml/2006/main">
  <c r="O3" i="87" l="1"/>
  <c r="O90" i="87"/>
  <c r="O89" i="87"/>
  <c r="G2" i="107"/>
  <c r="F2" i="107"/>
  <c r="K2" i="87"/>
  <c r="K15" i="97"/>
  <c r="F15" i="97"/>
  <c r="G15" i="97" s="1"/>
  <c r="D15" i="97"/>
  <c r="J15" i="97" s="1"/>
  <c r="F12" i="97"/>
  <c r="G12" i="97" s="1"/>
  <c r="D12" i="97"/>
  <c r="J12" i="97" s="1"/>
  <c r="N11" i="97"/>
  <c r="O11" i="97" s="1"/>
  <c r="N12" i="97"/>
  <c r="N6" i="85"/>
  <c r="N5" i="85"/>
  <c r="M6" i="85"/>
  <c r="M5" i="85"/>
  <c r="G4" i="87"/>
  <c r="H4" i="87" s="1"/>
  <c r="M4" i="87" s="1"/>
  <c r="G3" i="87"/>
  <c r="H3" i="87" s="1"/>
  <c r="G5" i="87"/>
  <c r="H5" i="87" s="1"/>
  <c r="M5" i="87" s="1"/>
  <c r="G6" i="87"/>
  <c r="H6" i="87" s="1"/>
  <c r="M6" i="87" s="1"/>
  <c r="G7" i="87"/>
  <c r="H7" i="87" s="1"/>
  <c r="M7" i="87" s="1"/>
  <c r="G8" i="87"/>
  <c r="H8" i="87" s="1"/>
  <c r="M8" i="87" s="1"/>
  <c r="G9" i="87"/>
  <c r="H9" i="87" s="1"/>
  <c r="M9" i="87" s="1"/>
  <c r="G10" i="87"/>
  <c r="H10" i="87" s="1"/>
  <c r="M10" i="87" s="1"/>
  <c r="G11" i="87"/>
  <c r="H11" i="87" s="1"/>
  <c r="M11" i="87" s="1"/>
  <c r="G12" i="87"/>
  <c r="H12" i="87" s="1"/>
  <c r="M12" i="87" s="1"/>
  <c r="G13" i="87"/>
  <c r="H13" i="87" s="1"/>
  <c r="M13" i="87" s="1"/>
  <c r="G14" i="87"/>
  <c r="H14" i="87" s="1"/>
  <c r="M14" i="87" s="1"/>
  <c r="G15" i="87"/>
  <c r="H15" i="87" s="1"/>
  <c r="M15" i="87" s="1"/>
  <c r="G16" i="87"/>
  <c r="H16" i="87" s="1"/>
  <c r="M16" i="87" s="1"/>
  <c r="G17" i="87"/>
  <c r="H17" i="87" s="1"/>
  <c r="M17" i="87" s="1"/>
  <c r="G18" i="87"/>
  <c r="H18" i="87"/>
  <c r="M18" i="87" s="1"/>
  <c r="G19" i="87"/>
  <c r="H19" i="87" s="1"/>
  <c r="M19" i="87" s="1"/>
  <c r="G20" i="87"/>
  <c r="H20" i="87" s="1"/>
  <c r="M20" i="87" s="1"/>
  <c r="G21" i="87"/>
  <c r="H21" i="87" s="1"/>
  <c r="M21" i="87" s="1"/>
  <c r="G22" i="87"/>
  <c r="H22" i="87" s="1"/>
  <c r="M22" i="87" s="1"/>
  <c r="G23" i="87"/>
  <c r="H23" i="87" s="1"/>
  <c r="M23" i="87" s="1"/>
  <c r="G24" i="87"/>
  <c r="H24" i="87" s="1"/>
  <c r="M24" i="87" s="1"/>
  <c r="G25" i="87"/>
  <c r="H25" i="87" s="1"/>
  <c r="M25" i="87" s="1"/>
  <c r="G26" i="87"/>
  <c r="H26" i="87" s="1"/>
  <c r="M26" i="87" s="1"/>
  <c r="G27" i="87"/>
  <c r="H27" i="87" s="1"/>
  <c r="M27" i="87" s="1"/>
  <c r="G28" i="87"/>
  <c r="H28" i="87" s="1"/>
  <c r="M28" i="87" s="1"/>
  <c r="G29" i="87"/>
  <c r="H29" i="87" s="1"/>
  <c r="M29" i="87" s="1"/>
  <c r="G30" i="87"/>
  <c r="H30" i="87" s="1"/>
  <c r="M30" i="87" s="1"/>
  <c r="G31" i="87"/>
  <c r="H31" i="87" s="1"/>
  <c r="M31" i="87" s="1"/>
  <c r="G32" i="87"/>
  <c r="H32" i="87" s="1"/>
  <c r="M32" i="87" s="1"/>
  <c r="G33" i="87"/>
  <c r="H33" i="87" s="1"/>
  <c r="M33" i="87" s="1"/>
  <c r="G34" i="87"/>
  <c r="H34" i="87"/>
  <c r="M34" i="87" s="1"/>
  <c r="G35" i="87"/>
  <c r="H35" i="87" s="1"/>
  <c r="M35" i="87" s="1"/>
  <c r="G36" i="87"/>
  <c r="H36" i="87" s="1"/>
  <c r="M36" i="87" s="1"/>
  <c r="G37" i="87"/>
  <c r="H37" i="87" s="1"/>
  <c r="M37" i="87" s="1"/>
  <c r="G38" i="87"/>
  <c r="H38" i="87" s="1"/>
  <c r="M38" i="87" s="1"/>
  <c r="G39" i="87"/>
  <c r="H39" i="87" s="1"/>
  <c r="M39" i="87" s="1"/>
  <c r="G40" i="87"/>
  <c r="H40" i="87" s="1"/>
  <c r="M40" i="87" s="1"/>
  <c r="G41" i="87"/>
  <c r="H41" i="87" s="1"/>
  <c r="M41" i="87" s="1"/>
  <c r="G42" i="87"/>
  <c r="H42" i="87" s="1"/>
  <c r="M42" i="87" s="1"/>
  <c r="G43" i="87"/>
  <c r="H43" i="87" s="1"/>
  <c r="M43" i="87" s="1"/>
  <c r="G44" i="87"/>
  <c r="H44" i="87" s="1"/>
  <c r="M44" i="87" s="1"/>
  <c r="G45" i="87"/>
  <c r="H45" i="87" s="1"/>
  <c r="M45" i="87" s="1"/>
  <c r="G46" i="87"/>
  <c r="H46" i="87"/>
  <c r="M46" i="87" s="1"/>
  <c r="G47" i="87"/>
  <c r="H47" i="87" s="1"/>
  <c r="M47" i="87" s="1"/>
  <c r="G48" i="87"/>
  <c r="H48" i="87" s="1"/>
  <c r="M48" i="87" s="1"/>
  <c r="G49" i="87"/>
  <c r="H49" i="87" s="1"/>
  <c r="M49" i="87" s="1"/>
  <c r="G50" i="87"/>
  <c r="H50" i="87"/>
  <c r="M50" i="87" s="1"/>
  <c r="G51" i="87"/>
  <c r="H51" i="87" s="1"/>
  <c r="M51" i="87" s="1"/>
  <c r="G52" i="87"/>
  <c r="H52" i="87" s="1"/>
  <c r="M52" i="87" s="1"/>
  <c r="G53" i="87"/>
  <c r="H53" i="87" s="1"/>
  <c r="M53" i="87" s="1"/>
  <c r="G54" i="87"/>
  <c r="H54" i="87" s="1"/>
  <c r="M54" i="87" s="1"/>
  <c r="G55" i="87"/>
  <c r="H55" i="87" s="1"/>
  <c r="M55" i="87" s="1"/>
  <c r="G56" i="87"/>
  <c r="H56" i="87" s="1"/>
  <c r="M56" i="87" s="1"/>
  <c r="G57" i="87"/>
  <c r="H57" i="87" s="1"/>
  <c r="M57" i="87" s="1"/>
  <c r="G58" i="87"/>
  <c r="H58" i="87" s="1"/>
  <c r="M58" i="87" s="1"/>
  <c r="G59" i="87"/>
  <c r="H59" i="87" s="1"/>
  <c r="M59" i="87" s="1"/>
  <c r="G60" i="87"/>
  <c r="H60" i="87" s="1"/>
  <c r="M60" i="87" s="1"/>
  <c r="G61" i="87"/>
  <c r="H61" i="87" s="1"/>
  <c r="M61" i="87" s="1"/>
  <c r="G62" i="87"/>
  <c r="H62" i="87"/>
  <c r="M62" i="87" s="1"/>
  <c r="G63" i="87"/>
  <c r="H63" i="87" s="1"/>
  <c r="M63" i="87" s="1"/>
  <c r="G64" i="87"/>
  <c r="H64" i="87" s="1"/>
  <c r="M64" i="87" s="1"/>
  <c r="G65" i="87"/>
  <c r="H65" i="87" s="1"/>
  <c r="M65" i="87" s="1"/>
  <c r="G66" i="87"/>
  <c r="H66" i="87"/>
  <c r="M66" i="87" s="1"/>
  <c r="G67" i="87"/>
  <c r="H67" i="87" s="1"/>
  <c r="M67" i="87" s="1"/>
  <c r="G68" i="87"/>
  <c r="H68" i="87" s="1"/>
  <c r="M68" i="87" s="1"/>
  <c r="G69" i="87"/>
  <c r="H69" i="87" s="1"/>
  <c r="M69" i="87" s="1"/>
  <c r="G70" i="87"/>
  <c r="H70" i="87" s="1"/>
  <c r="M70" i="87" s="1"/>
  <c r="G71" i="87"/>
  <c r="H71" i="87" s="1"/>
  <c r="M71" i="87" s="1"/>
  <c r="G72" i="87"/>
  <c r="H72" i="87" s="1"/>
  <c r="M72" i="87" s="1"/>
  <c r="G73" i="87"/>
  <c r="H73" i="87" s="1"/>
  <c r="M73" i="87" s="1"/>
  <c r="G74" i="87"/>
  <c r="H74" i="87" s="1"/>
  <c r="M74" i="87" s="1"/>
  <c r="G75" i="87"/>
  <c r="H75" i="87" s="1"/>
  <c r="M75" i="87" s="1"/>
  <c r="G76" i="87"/>
  <c r="H76" i="87" s="1"/>
  <c r="M76" i="87" s="1"/>
  <c r="G77" i="87"/>
  <c r="H77" i="87" s="1"/>
  <c r="M77" i="87" s="1"/>
  <c r="G78" i="87"/>
  <c r="H78" i="87"/>
  <c r="M78" i="87" s="1"/>
  <c r="G79" i="87"/>
  <c r="H79" i="87" s="1"/>
  <c r="M79" i="87" s="1"/>
  <c r="G80" i="87"/>
  <c r="H80" i="87" s="1"/>
  <c r="M80" i="87" s="1"/>
  <c r="G81" i="87"/>
  <c r="H81" i="87" s="1"/>
  <c r="M81" i="87" s="1"/>
  <c r="G82" i="87"/>
  <c r="H82" i="87"/>
  <c r="M82" i="87" s="1"/>
  <c r="G83" i="87"/>
  <c r="H83" i="87" s="1"/>
  <c r="M83" i="87" s="1"/>
  <c r="G84" i="87"/>
  <c r="H84" i="87" s="1"/>
  <c r="M84" i="87" s="1"/>
  <c r="G85" i="87"/>
  <c r="H85" i="87" s="1"/>
  <c r="M85" i="87" s="1"/>
  <c r="G86" i="87"/>
  <c r="H86" i="87" s="1"/>
  <c r="M86" i="87" s="1"/>
  <c r="G2" i="87"/>
  <c r="N25" i="85"/>
  <c r="N24" i="85"/>
  <c r="N23" i="85"/>
  <c r="N22" i="85"/>
  <c r="N21" i="85"/>
  <c r="N19" i="85"/>
  <c r="N18" i="85"/>
  <c r="N17" i="85"/>
  <c r="N16" i="85"/>
  <c r="N15" i="85"/>
  <c r="N10" i="85"/>
  <c r="N11" i="85"/>
  <c r="N12" i="85"/>
  <c r="N13" i="85"/>
  <c r="N9" i="85"/>
  <c r="N7" i="85"/>
  <c r="N4" i="85"/>
  <c r="N3" i="85"/>
  <c r="H5" i="85"/>
  <c r="L7" i="85"/>
  <c r="L6" i="85"/>
  <c r="L5" i="85"/>
  <c r="K10" i="97"/>
  <c r="F11" i="97"/>
  <c r="G11" i="97" s="1"/>
  <c r="K11" i="97" s="1"/>
  <c r="D11" i="97"/>
  <c r="J11" i="97" s="1"/>
  <c r="O10" i="97"/>
  <c r="N10" i="97"/>
  <c r="F10" i="97"/>
  <c r="G10" i="97" s="1"/>
  <c r="D10" i="97"/>
  <c r="J10" i="97" s="1"/>
  <c r="D14" i="97"/>
  <c r="J14" i="97" s="1"/>
  <c r="F14" i="97"/>
  <c r="G14" i="97" s="1"/>
  <c r="K14" i="97" s="1"/>
  <c r="F13" i="97"/>
  <c r="G13" i="97" s="1"/>
  <c r="K13" i="97" s="1"/>
  <c r="D13" i="97"/>
  <c r="J13" i="97" s="1"/>
  <c r="F9" i="97"/>
  <c r="D9" i="97"/>
  <c r="J9" i="97" s="1"/>
  <c r="D8" i="97"/>
  <c r="J8" i="97" s="1"/>
  <c r="D7" i="97"/>
  <c r="J7" i="97" s="1"/>
  <c r="D5" i="97"/>
  <c r="J5" i="97" s="1"/>
  <c r="D4" i="97"/>
  <c r="D3" i="97"/>
  <c r="J3" i="97" s="1"/>
  <c r="D6" i="97"/>
  <c r="J6" i="97" s="1"/>
  <c r="F4" i="97"/>
  <c r="F5" i="97"/>
  <c r="F6" i="97"/>
  <c r="F7" i="97"/>
  <c r="F8" i="97"/>
  <c r="G4" i="97"/>
  <c r="J4" i="97" s="1"/>
  <c r="P4" i="97"/>
  <c r="F3" i="97"/>
  <c r="G3" i="97" s="1"/>
  <c r="K3" i="97" s="1"/>
  <c r="C2" i="107"/>
  <c r="Q3" i="87"/>
  <c r="E87" i="87"/>
  <c r="F87" i="87"/>
  <c r="J3" i="85"/>
  <c r="F25" i="85"/>
  <c r="H25" i="85"/>
  <c r="H24" i="85"/>
  <c r="H23" i="85"/>
  <c r="H22" i="85"/>
  <c r="H21" i="85"/>
  <c r="J25" i="85"/>
  <c r="J24" i="85"/>
  <c r="J23" i="85"/>
  <c r="J22" i="85"/>
  <c r="J21" i="85"/>
  <c r="J19" i="85"/>
  <c r="J18" i="85"/>
  <c r="J17" i="85"/>
  <c r="J16" i="85"/>
  <c r="J15" i="85"/>
  <c r="H19" i="85"/>
  <c r="H18" i="85"/>
  <c r="H17" i="85"/>
  <c r="H16" i="85"/>
  <c r="H15" i="85"/>
  <c r="D25" i="85"/>
  <c r="D24" i="85"/>
  <c r="D23" i="85"/>
  <c r="D22" i="85"/>
  <c r="D21" i="85"/>
  <c r="D19" i="85"/>
  <c r="D18" i="85"/>
  <c r="D17" i="85"/>
  <c r="D16" i="85"/>
  <c r="D15" i="85"/>
  <c r="J13" i="85"/>
  <c r="H13" i="85"/>
  <c r="D13" i="85"/>
  <c r="J12" i="85"/>
  <c r="H12" i="85"/>
  <c r="D12" i="85"/>
  <c r="J11" i="85"/>
  <c r="H11" i="85"/>
  <c r="D11" i="85"/>
  <c r="J10" i="85"/>
  <c r="H10" i="85"/>
  <c r="D10" i="85"/>
  <c r="J9" i="85"/>
  <c r="H9" i="85"/>
  <c r="D9" i="85"/>
  <c r="J7" i="85"/>
  <c r="J6" i="85"/>
  <c r="J5" i="85"/>
  <c r="J4" i="85"/>
  <c r="H7" i="85"/>
  <c r="H6" i="85"/>
  <c r="H4" i="85"/>
  <c r="H3" i="85"/>
  <c r="D7" i="85"/>
  <c r="D4" i="85"/>
  <c r="D5" i="85"/>
  <c r="D6" i="85"/>
  <c r="D3" i="85"/>
  <c r="G37" i="92"/>
  <c r="F32" i="92"/>
  <c r="F33" i="92"/>
  <c r="F34" i="92"/>
  <c r="F35" i="92"/>
  <c r="F36" i="92"/>
  <c r="F31" i="92"/>
  <c r="K4" i="97" l="1"/>
  <c r="O12" i="97"/>
  <c r="K12" i="97"/>
  <c r="H21" i="97"/>
  <c r="R3" i="87"/>
  <c r="M3" i="87"/>
  <c r="G5" i="97"/>
  <c r="K5" i="97" s="1"/>
  <c r="G6" i="97"/>
  <c r="K6" i="97" s="1"/>
  <c r="G7" i="97"/>
  <c r="K7" i="97" s="1"/>
  <c r="G8" i="97"/>
  <c r="K8" i="97" s="1"/>
  <c r="G9" i="97"/>
  <c r="K9" i="97" s="1"/>
  <c r="N5" i="97"/>
  <c r="N6" i="97"/>
  <c r="O6" i="97" s="1"/>
  <c r="N7" i="97"/>
  <c r="N8" i="97"/>
  <c r="N9" i="97"/>
  <c r="N4" i="97"/>
  <c r="N3" i="97"/>
  <c r="O3" i="97" s="1"/>
  <c r="J16" i="97"/>
  <c r="H2" i="87"/>
  <c r="G87" i="87" l="1"/>
  <c r="D2" i="107" s="1"/>
  <c r="O7" i="97"/>
  <c r="O9" i="97"/>
  <c r="O5" i="97"/>
  <c r="O8" i="97"/>
  <c r="M2" i="87"/>
  <c r="H87" i="87"/>
  <c r="E2" i="107" s="1"/>
  <c r="O4" i="97"/>
  <c r="O16" i="97" s="1"/>
  <c r="M87" i="87" l="1"/>
  <c r="I3" i="87" l="1"/>
  <c r="J3" i="87" s="1"/>
  <c r="K3" i="87" s="1"/>
  <c r="J2" i="87"/>
  <c r="L3" i="87" l="1"/>
  <c r="L2" i="87"/>
  <c r="I4" i="87"/>
  <c r="J4" i="87" l="1"/>
  <c r="K4" i="87" s="1"/>
  <c r="I5" i="87"/>
  <c r="L4" i="87" l="1"/>
  <c r="I6" i="87"/>
  <c r="J5" i="87"/>
  <c r="K5" i="87" s="1"/>
  <c r="J6" i="87" l="1"/>
  <c r="K6" i="87" s="1"/>
  <c r="I7" i="87"/>
  <c r="L6" i="87" l="1"/>
  <c r="I8" i="87"/>
  <c r="J7" i="87"/>
  <c r="K7" i="87" s="1"/>
  <c r="L5" i="87"/>
  <c r="J8" i="87" l="1"/>
  <c r="K8" i="87" s="1"/>
  <c r="I9" i="87"/>
  <c r="L8" i="87" l="1"/>
  <c r="J9" i="87"/>
  <c r="K9" i="87" s="1"/>
  <c r="I10" i="87"/>
  <c r="L7" i="87"/>
  <c r="L9" i="87" l="1"/>
  <c r="I11" i="87"/>
  <c r="J10" i="87"/>
  <c r="K10" i="87" s="1"/>
  <c r="L10" i="87" l="1"/>
  <c r="I12" i="87"/>
  <c r="J11" i="87"/>
  <c r="K11" i="87" s="1"/>
  <c r="J12" i="87" l="1"/>
  <c r="K12" i="87" s="1"/>
  <c r="I13" i="87"/>
  <c r="L12" i="87" l="1"/>
  <c r="I14" i="87"/>
  <c r="J13" i="87"/>
  <c r="K13" i="87" s="1"/>
  <c r="L11" i="87"/>
  <c r="L13" i="87" l="1"/>
  <c r="I15" i="87"/>
  <c r="J14" i="87"/>
  <c r="K14" i="87" s="1"/>
  <c r="L14" i="87" l="1"/>
  <c r="I16" i="87"/>
  <c r="J15" i="87"/>
  <c r="K15" i="87" s="1"/>
  <c r="L15" i="87" l="1"/>
  <c r="I17" i="87"/>
  <c r="J16" i="87"/>
  <c r="K16" i="87" s="1"/>
  <c r="L16" i="87" l="1"/>
  <c r="I18" i="87"/>
  <c r="J17" i="87"/>
  <c r="K17" i="87" s="1"/>
  <c r="L17" i="87" l="1"/>
  <c r="I19" i="87"/>
  <c r="J18" i="87"/>
  <c r="K18" i="87" s="1"/>
  <c r="L18" i="87" l="1"/>
  <c r="I20" i="87"/>
  <c r="J19" i="87"/>
  <c r="K19" i="87" s="1"/>
  <c r="L19" i="87" l="1"/>
  <c r="I21" i="87"/>
  <c r="J20" i="87"/>
  <c r="K20" i="87" s="1"/>
  <c r="L20" i="87" l="1"/>
  <c r="I22" i="87"/>
  <c r="J21" i="87"/>
  <c r="K21" i="87" s="1"/>
  <c r="L21" i="87" l="1"/>
  <c r="J22" i="87"/>
  <c r="K22" i="87" s="1"/>
  <c r="I23" i="87"/>
  <c r="L22" i="87" l="1"/>
  <c r="I24" i="87"/>
  <c r="J23" i="87"/>
  <c r="K23" i="87" s="1"/>
  <c r="L23" i="87" l="1"/>
  <c r="I25" i="87"/>
  <c r="J24" i="87"/>
  <c r="K24" i="87" s="1"/>
  <c r="L24" i="87" l="1"/>
  <c r="I26" i="87"/>
  <c r="J25" i="87"/>
  <c r="K25" i="87" s="1"/>
  <c r="L25" i="87" l="1"/>
  <c r="I27" i="87"/>
  <c r="J26" i="87"/>
  <c r="K26" i="87" s="1"/>
  <c r="L26" i="87" l="1"/>
  <c r="I28" i="87"/>
  <c r="J27" i="87"/>
  <c r="K27" i="87" s="1"/>
  <c r="L27" i="87" l="1"/>
  <c r="I29" i="87"/>
  <c r="J28" i="87"/>
  <c r="K28" i="87" s="1"/>
  <c r="L28" i="87" l="1"/>
  <c r="I30" i="87"/>
  <c r="J29" i="87"/>
  <c r="K29" i="87" s="1"/>
  <c r="L29" i="87" l="1"/>
  <c r="I31" i="87"/>
  <c r="J30" i="87"/>
  <c r="K30" i="87" s="1"/>
  <c r="L30" i="87" l="1"/>
  <c r="I32" i="87"/>
  <c r="J31" i="87"/>
  <c r="K31" i="87" s="1"/>
  <c r="L31" i="87" l="1"/>
  <c r="J32" i="87"/>
  <c r="K32" i="87" s="1"/>
  <c r="I33" i="87"/>
  <c r="L32" i="87" l="1"/>
  <c r="I34" i="87"/>
  <c r="J33" i="87"/>
  <c r="K33" i="87" s="1"/>
  <c r="L33" i="87" l="1"/>
  <c r="I35" i="87"/>
  <c r="J34" i="87"/>
  <c r="K34" i="87" s="1"/>
  <c r="L34" i="87" l="1"/>
  <c r="I36" i="87"/>
  <c r="J35" i="87"/>
  <c r="K35" i="87" s="1"/>
  <c r="L35" i="87" l="1"/>
  <c r="J36" i="87"/>
  <c r="K36" i="87" s="1"/>
  <c r="I37" i="87"/>
  <c r="L36" i="87" l="1"/>
  <c r="J37" i="87"/>
  <c r="K37" i="87" s="1"/>
  <c r="I38" i="87"/>
  <c r="L37" i="87" l="1"/>
  <c r="I39" i="87"/>
  <c r="J38" i="87"/>
  <c r="K38" i="87" s="1"/>
  <c r="L38" i="87" l="1"/>
  <c r="I40" i="87"/>
  <c r="J39" i="87"/>
  <c r="K39" i="87" s="1"/>
  <c r="L39" i="87" l="1"/>
  <c r="I41" i="87"/>
  <c r="J40" i="87"/>
  <c r="K40" i="87" s="1"/>
  <c r="L40" i="87" l="1"/>
  <c r="J41" i="87"/>
  <c r="K41" i="87" s="1"/>
  <c r="I42" i="87"/>
  <c r="L41" i="87" l="1"/>
  <c r="J42" i="87"/>
  <c r="K42" i="87" s="1"/>
  <c r="I43" i="87"/>
  <c r="L42" i="87" l="1"/>
  <c r="I44" i="87"/>
  <c r="J43" i="87"/>
  <c r="K43" i="87" s="1"/>
  <c r="L43" i="87" l="1"/>
  <c r="I45" i="87"/>
  <c r="J44" i="87"/>
  <c r="K44" i="87" s="1"/>
  <c r="L44" i="87" l="1"/>
  <c r="I46" i="87"/>
  <c r="J45" i="87"/>
  <c r="K45" i="87" s="1"/>
  <c r="L45" i="87" l="1"/>
  <c r="J46" i="87"/>
  <c r="K46" i="87" s="1"/>
  <c r="I47" i="87"/>
  <c r="L46" i="87" l="1"/>
  <c r="J47" i="87"/>
  <c r="K47" i="87" s="1"/>
  <c r="I48" i="87"/>
  <c r="L47" i="87" l="1"/>
  <c r="I49" i="87"/>
  <c r="J48" i="87"/>
  <c r="K48" i="87" s="1"/>
  <c r="L48" i="87" l="1"/>
  <c r="I50" i="87"/>
  <c r="J49" i="87"/>
  <c r="K49" i="87" s="1"/>
  <c r="L49" i="87" l="1"/>
  <c r="I51" i="87"/>
  <c r="J50" i="87"/>
  <c r="K50" i="87" s="1"/>
  <c r="L50" i="87" l="1"/>
  <c r="J51" i="87"/>
  <c r="K51" i="87" s="1"/>
  <c r="I52" i="87"/>
  <c r="L51" i="87" l="1"/>
  <c r="J52" i="87"/>
  <c r="K52" i="87" s="1"/>
  <c r="I53" i="87"/>
  <c r="L52" i="87" l="1"/>
  <c r="I54" i="87"/>
  <c r="J53" i="87"/>
  <c r="K53" i="87" s="1"/>
  <c r="L53" i="87" l="1"/>
  <c r="I55" i="87"/>
  <c r="J54" i="87"/>
  <c r="K54" i="87" s="1"/>
  <c r="L54" i="87" l="1"/>
  <c r="I56" i="87"/>
  <c r="J55" i="87"/>
  <c r="K55" i="87" s="1"/>
  <c r="L55" i="87" l="1"/>
  <c r="J56" i="87"/>
  <c r="K56" i="87" s="1"/>
  <c r="I57" i="87"/>
  <c r="L56" i="87" l="1"/>
  <c r="J57" i="87"/>
  <c r="K57" i="87" s="1"/>
  <c r="I58" i="87"/>
  <c r="L57" i="87" l="1"/>
  <c r="I59" i="87"/>
  <c r="J58" i="87"/>
  <c r="K58" i="87" s="1"/>
  <c r="L58" i="87" l="1"/>
  <c r="I60" i="87"/>
  <c r="J59" i="87"/>
  <c r="K59" i="87" s="1"/>
  <c r="L59" i="87" l="1"/>
  <c r="I61" i="87"/>
  <c r="J60" i="87"/>
  <c r="K60" i="87" s="1"/>
  <c r="L60" i="87" l="1"/>
  <c r="I62" i="87"/>
  <c r="J61" i="87"/>
  <c r="K61" i="87" s="1"/>
  <c r="L61" i="87" l="1"/>
  <c r="J62" i="87"/>
  <c r="K62" i="87" s="1"/>
  <c r="I63" i="87"/>
  <c r="L62" i="87" l="1"/>
  <c r="I64" i="87"/>
  <c r="J63" i="87"/>
  <c r="K63" i="87" s="1"/>
  <c r="L63" i="87" l="1"/>
  <c r="I65" i="87"/>
  <c r="J64" i="87"/>
  <c r="K64" i="87" s="1"/>
  <c r="L64" i="87" l="1"/>
  <c r="I66" i="87"/>
  <c r="J65" i="87"/>
  <c r="K65" i="87" s="1"/>
  <c r="L65" i="87" l="1"/>
  <c r="J66" i="87"/>
  <c r="K66" i="87" s="1"/>
  <c r="I67" i="87"/>
  <c r="L66" i="87" l="1"/>
  <c r="J67" i="87"/>
  <c r="K67" i="87" s="1"/>
  <c r="I68" i="87"/>
  <c r="L67" i="87" l="1"/>
  <c r="I69" i="87"/>
  <c r="J68" i="87"/>
  <c r="K68" i="87" s="1"/>
  <c r="L68" i="87" l="1"/>
  <c r="I70" i="87"/>
  <c r="J69" i="87"/>
  <c r="K69" i="87" s="1"/>
  <c r="L69" i="87" l="1"/>
  <c r="I71" i="87"/>
  <c r="J70" i="87"/>
  <c r="K70" i="87" s="1"/>
  <c r="L70" i="87" l="1"/>
  <c r="I72" i="87"/>
  <c r="J71" i="87"/>
  <c r="K71" i="87" s="1"/>
  <c r="L71" i="87" l="1"/>
  <c r="J72" i="87"/>
  <c r="K72" i="87" s="1"/>
  <c r="I73" i="87"/>
  <c r="L72" i="87" l="1"/>
  <c r="I74" i="87"/>
  <c r="J73" i="87"/>
  <c r="K73" i="87" s="1"/>
  <c r="L73" i="87" l="1"/>
  <c r="I75" i="87"/>
  <c r="J74" i="87"/>
  <c r="K74" i="87" s="1"/>
  <c r="L74" i="87" l="1"/>
  <c r="I76" i="87"/>
  <c r="J75" i="87"/>
  <c r="K75" i="87" s="1"/>
  <c r="L75" i="87" l="1"/>
  <c r="J76" i="87"/>
  <c r="K76" i="87" s="1"/>
  <c r="I77" i="87"/>
  <c r="L76" i="87" l="1"/>
  <c r="I78" i="87"/>
  <c r="J77" i="87"/>
  <c r="K77" i="87" s="1"/>
  <c r="L77" i="87" l="1"/>
  <c r="I79" i="87"/>
  <c r="J78" i="87"/>
  <c r="K78" i="87" s="1"/>
  <c r="L78" i="87" l="1"/>
  <c r="I80" i="87"/>
  <c r="J79" i="87"/>
  <c r="K79" i="87" s="1"/>
  <c r="L79" i="87" l="1"/>
  <c r="I81" i="87"/>
  <c r="J80" i="87"/>
  <c r="K80" i="87" s="1"/>
  <c r="L80" i="87" l="1"/>
  <c r="I82" i="87"/>
  <c r="J81" i="87"/>
  <c r="K81" i="87" s="1"/>
  <c r="L81" i="87" l="1"/>
  <c r="J82" i="87"/>
  <c r="K82" i="87" s="1"/>
  <c r="I83" i="87"/>
  <c r="L82" i="87" l="1"/>
  <c r="I84" i="87"/>
  <c r="J83" i="87"/>
  <c r="K83" i="87" s="1"/>
  <c r="L83" i="87" l="1"/>
  <c r="I85" i="87"/>
  <c r="J84" i="87"/>
  <c r="K84" i="87" s="1"/>
  <c r="L84" i="87" l="1"/>
  <c r="I86" i="87"/>
  <c r="J86" i="87" s="1"/>
  <c r="K86" i="87" s="1"/>
  <c r="J85" i="87"/>
  <c r="K85" i="87" s="1"/>
  <c r="L85" i="87" l="1"/>
  <c r="J87" i="87"/>
  <c r="L86" i="87" l="1"/>
  <c r="K87" i="87"/>
</calcChain>
</file>

<file path=xl/sharedStrings.xml><?xml version="1.0" encoding="utf-8"?>
<sst xmlns="http://schemas.openxmlformats.org/spreadsheetml/2006/main" count="156" uniqueCount="47">
  <si>
    <t>Flat No.</t>
  </si>
  <si>
    <t>Sr. No.</t>
  </si>
  <si>
    <t>Floor No.</t>
  </si>
  <si>
    <t>Total</t>
  </si>
  <si>
    <t>Sr.</t>
  </si>
  <si>
    <t>Total Flats</t>
  </si>
  <si>
    <t>CA</t>
  </si>
  <si>
    <t>BUA</t>
  </si>
  <si>
    <t>Value</t>
  </si>
  <si>
    <t xml:space="preserve">RV </t>
  </si>
  <si>
    <t>Composition</t>
  </si>
  <si>
    <t xml:space="preserve">Built up Area in 
Sq. Ft. 
</t>
  </si>
  <si>
    <t>Balc. Area</t>
  </si>
  <si>
    <t>Total Area</t>
  </si>
  <si>
    <t>Area in Sq.ft</t>
  </si>
  <si>
    <t>CA sq.M</t>
  </si>
  <si>
    <t>Total Value</t>
  </si>
  <si>
    <t>Final Rate</t>
  </si>
  <si>
    <t>Total Area in Sq.Ft</t>
  </si>
  <si>
    <t>2BHK</t>
  </si>
  <si>
    <t>2 BHK</t>
  </si>
  <si>
    <t>3BHK</t>
  </si>
  <si>
    <t>3 BHK</t>
  </si>
  <si>
    <t>Avg</t>
  </si>
  <si>
    <t>Comp.</t>
  </si>
  <si>
    <t>7th Flr</t>
  </si>
  <si>
    <t>Bal</t>
  </si>
  <si>
    <t>Dry Bal</t>
  </si>
  <si>
    <t>Typical -8 - 15</t>
  </si>
  <si>
    <t>Typical -16-19</t>
  </si>
  <si>
    <t>Typical -20-23</t>
  </si>
  <si>
    <t>Encl. Bal</t>
  </si>
  <si>
    <t xml:space="preserve">As per Approved Plan / RERA Carpet Area in 
Sq. Ft.                      
</t>
  </si>
  <si>
    <t xml:space="preserve">2 BHK - 51                          3 BHK - 34                                                                                                                                                            </t>
  </si>
  <si>
    <t xml:space="preserve">Flat No. </t>
  </si>
  <si>
    <t>BUA Sq. Ft.</t>
  </si>
  <si>
    <t>Same Bldg</t>
  </si>
  <si>
    <t>Rate CA</t>
  </si>
  <si>
    <t>TOT CA</t>
  </si>
  <si>
    <t>Nat. Terr</t>
  </si>
  <si>
    <t>Enclosed Balcony + Balcony Area + 40% Natural Terrace Area  in Sq.Ft.</t>
  </si>
  <si>
    <t>Other Area</t>
  </si>
  <si>
    <r>
      <t xml:space="preserve">Rate per 
Sq. ft. on Total area 
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Arial Narrow"/>
        <family val="2"/>
      </rPr>
      <t xml:space="preserve">
</t>
    </r>
  </si>
  <si>
    <r>
      <t xml:space="preserve">Realizable Value /                   Fair Market Value                        as on date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</rPr>
      <t xml:space="preserve">
</t>
    </r>
  </si>
  <si>
    <r>
      <t xml:space="preserve">Final Realizable Value after completion of flat                           (Including Car parking, GST &amp; Other Charges)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</rPr>
      <t xml:space="preserve">
</t>
    </r>
  </si>
  <si>
    <r>
      <t xml:space="preserve">Expected Rent per month (After Completion)               in </t>
    </r>
    <r>
      <rPr>
        <b/>
        <sz val="7"/>
        <color theme="1"/>
        <rFont val="Rupee Foradian"/>
        <family val="2"/>
      </rPr>
      <t>`</t>
    </r>
  </si>
  <si>
    <r>
      <t xml:space="preserve">Cost of Construction                                 in </t>
    </r>
    <r>
      <rPr>
        <b/>
        <sz val="7"/>
        <color theme="1"/>
        <rFont val="Rupee Foradian"/>
        <family val="2"/>
      </rPr>
      <t>`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</si>
</sst>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7"/>
      <color theme="1"/>
      <name val="Arial Narrow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Arial Narrow"/>
      <family val="2"/>
    </font>
    <font>
      <sz val="8"/>
      <name val="Calibri"/>
      <family val="2"/>
      <scheme val="minor"/>
    </font>
    <font>
      <b/>
      <sz val="12"/>
      <color theme="1"/>
      <name val="Arial Narrow"/>
      <family val="2"/>
    </font>
    <font>
      <b/>
      <sz val="12"/>
      <color theme="1"/>
      <name val="Calibri"/>
      <family val="2"/>
      <scheme val="minor"/>
    </font>
    <font>
      <sz val="9"/>
      <color theme="1"/>
      <name val="Arial Narrow"/>
      <family val="2"/>
    </font>
    <font>
      <sz val="10"/>
      <name val="Arial Narrow"/>
      <family val="2"/>
    </font>
    <font>
      <sz val="10"/>
      <color rgb="FFFF0000"/>
      <name val="Calibri"/>
      <family val="2"/>
      <scheme val="minor"/>
    </font>
    <font>
      <sz val="11"/>
      <name val="Arial Narrow"/>
      <family val="2"/>
    </font>
    <font>
      <sz val="11"/>
      <color rgb="FFFF0000"/>
      <name val="Arial Narrow"/>
      <family val="2"/>
    </font>
    <font>
      <b/>
      <sz val="12"/>
      <color rgb="FFFF0000"/>
      <name val="Arial Narrow"/>
      <family val="2"/>
    </font>
    <font>
      <sz val="12"/>
      <color rgb="FF333333"/>
      <name val="Arial Narrow"/>
      <family val="2"/>
    </font>
    <font>
      <sz val="12"/>
      <color theme="1"/>
      <name val="Arial Narrow"/>
      <family val="2"/>
    </font>
    <font>
      <b/>
      <sz val="11"/>
      <name val="Arial Narrow"/>
      <family val="2"/>
    </font>
    <font>
      <b/>
      <sz val="12"/>
      <color rgb="FFFFFFFF"/>
      <name val="Arial Narrow"/>
      <family val="2"/>
    </font>
    <font>
      <b/>
      <sz val="12"/>
      <color rgb="FF333333"/>
      <name val="Arial Narrow"/>
      <family val="2"/>
    </font>
    <font>
      <sz val="10"/>
      <color rgb="FF000000"/>
      <name val="Arial Narrow"/>
      <family val="2"/>
    </font>
    <font>
      <b/>
      <sz val="11"/>
      <color theme="1"/>
      <name val="Arial Narrow"/>
      <family val="2"/>
    </font>
    <font>
      <b/>
      <sz val="7"/>
      <color rgb="FFFF0000"/>
      <name val="Arial Narrow"/>
      <family val="2"/>
    </font>
    <font>
      <b/>
      <sz val="11"/>
      <color rgb="FFFF0000"/>
      <name val="Arial Narrow"/>
      <family val="2"/>
    </font>
    <font>
      <sz val="8"/>
      <color rgb="FF212529"/>
      <name val="Arial"/>
      <family val="2"/>
    </font>
    <font>
      <sz val="8"/>
      <color rgb="FF000000"/>
      <name val="Arial"/>
      <family val="2"/>
    </font>
    <font>
      <b/>
      <sz val="9"/>
      <color theme="1"/>
      <name val="Arial Narrow"/>
      <family val="2"/>
    </font>
    <font>
      <sz val="9"/>
      <color rgb="FF000000"/>
      <name val="Arial Narrow"/>
      <family val="2"/>
    </font>
    <font>
      <b/>
      <sz val="7"/>
      <color theme="1"/>
      <name val="Rupee Foradian"/>
      <family val="2"/>
    </font>
    <font>
      <b/>
      <sz val="7"/>
      <color theme="1"/>
      <name val="Calibri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E9E9E9"/>
      </left>
      <right style="medium">
        <color rgb="FFE9E9E9"/>
      </right>
      <top style="medium">
        <color rgb="FFE9E9E9"/>
      </top>
      <bottom style="medium">
        <color rgb="FFE9E9E9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11">
    <xf numFmtId="0" fontId="0" fillId="0" borderId="0" xfId="0"/>
    <xf numFmtId="0" fontId="2" fillId="0" borderId="0" xfId="0" applyFont="1"/>
    <xf numFmtId="1" fontId="2" fillId="0" borderId="0" xfId="0" applyNumberFormat="1" applyFont="1"/>
    <xf numFmtId="0" fontId="2" fillId="0" borderId="0" xfId="0" applyFont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3" fontId="2" fillId="0" borderId="0" xfId="1" applyFont="1" applyAlignment="1">
      <alignment horizontal="center" vertical="center"/>
    </xf>
    <xf numFmtId="43" fontId="7" fillId="0" borderId="0" xfId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/>
    </xf>
    <xf numFmtId="43" fontId="9" fillId="0" borderId="0" xfId="0" applyNumberFormat="1" applyFont="1" applyAlignment="1">
      <alignment horizontal="center" vertical="center"/>
    </xf>
    <xf numFmtId="43" fontId="2" fillId="0" borderId="0" xfId="1" applyFont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1" fontId="9" fillId="0" borderId="0" xfId="0" applyNumberFormat="1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43" fontId="18" fillId="0" borderId="0" xfId="1" applyFont="1" applyBorder="1" applyAlignment="1">
      <alignment horizontal="center" vertical="center"/>
    </xf>
    <xf numFmtId="43" fontId="7" fillId="0" borderId="0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1" fontId="1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43" fontId="16" fillId="0" borderId="0" xfId="1" applyFont="1" applyAlignment="1">
      <alignment horizontal="center" vertical="center"/>
    </xf>
    <xf numFmtId="43" fontId="16" fillId="0" borderId="0" xfId="0" applyNumberFormat="1" applyFont="1" applyAlignment="1">
      <alignment horizontal="center" vertical="center"/>
    </xf>
    <xf numFmtId="43" fontId="14" fillId="0" borderId="1" xfId="0" applyNumberFormat="1" applyFont="1" applyBorder="1" applyAlignment="1">
      <alignment horizontal="center" vertical="center"/>
    </xf>
    <xf numFmtId="43" fontId="14" fillId="0" borderId="2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43" fontId="16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0" applyNumberFormat="1" applyFont="1" applyBorder="1" applyAlignment="1">
      <alignment horizontal="center" vertical="center"/>
    </xf>
    <xf numFmtId="43" fontId="16" fillId="0" borderId="1" xfId="1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" fontId="4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1" fontId="20" fillId="0" borderId="0" xfId="0" applyNumberFormat="1" applyFont="1" applyAlignment="1">
      <alignment horizontal="center" vertical="center"/>
    </xf>
    <xf numFmtId="1" fontId="19" fillId="0" borderId="0" xfId="0" applyNumberFormat="1" applyFont="1" applyAlignment="1">
      <alignment horizontal="center" vertical="top" wrapText="1"/>
    </xf>
    <xf numFmtId="0" fontId="23" fillId="0" borderId="0" xfId="0" applyFont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3" fontId="21" fillId="0" borderId="0" xfId="1" applyFont="1" applyAlignment="1">
      <alignment horizontal="center" vertical="center"/>
    </xf>
    <xf numFmtId="43" fontId="21" fillId="2" borderId="5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43" fontId="17" fillId="0" borderId="1" xfId="0" applyNumberFormat="1" applyFont="1" applyBorder="1" applyAlignment="1">
      <alignment horizontal="center" vertical="center"/>
    </xf>
    <xf numFmtId="0" fontId="28" fillId="3" borderId="6" xfId="0" applyFont="1" applyFill="1" applyBorder="1" applyAlignment="1">
      <alignment horizontal="center" vertical="top" wrapText="1"/>
    </xf>
    <xf numFmtId="0" fontId="29" fillId="4" borderId="6" xfId="0" applyFont="1" applyFill="1" applyBorder="1" applyAlignment="1">
      <alignment horizontal="center" vertical="top" wrapText="1"/>
    </xf>
    <xf numFmtId="0" fontId="30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1" fontId="24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1" fontId="13" fillId="0" borderId="0" xfId="0" applyNumberFormat="1" applyFont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1" fontId="16" fillId="0" borderId="0" xfId="0" applyNumberFormat="1" applyFont="1" applyBorder="1" applyAlignment="1">
      <alignment horizontal="center" vertical="center"/>
    </xf>
    <xf numFmtId="43" fontId="16" fillId="0" borderId="0" xfId="1" applyFont="1" applyBorder="1" applyAlignment="1">
      <alignment horizontal="center" vertical="center"/>
    </xf>
    <xf numFmtId="43" fontId="16" fillId="0" borderId="5" xfId="0" applyNumberFormat="1" applyFont="1" applyBorder="1" applyAlignment="1">
      <alignment horizontal="center" vertical="center"/>
    </xf>
    <xf numFmtId="43" fontId="16" fillId="0" borderId="5" xfId="1" applyFont="1" applyBorder="1" applyAlignment="1">
      <alignment horizontal="center" vertical="center"/>
    </xf>
    <xf numFmtId="43" fontId="14" fillId="0" borderId="0" xfId="0" applyNumberFormat="1" applyFont="1" applyBorder="1" applyAlignment="1">
      <alignment horizontal="center" vertical="center"/>
    </xf>
    <xf numFmtId="0" fontId="16" fillId="5" borderId="0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 wrapText="1"/>
    </xf>
    <xf numFmtId="0" fontId="2" fillId="0" borderId="0" xfId="0" applyFont="1" applyFill="1"/>
    <xf numFmtId="0" fontId="17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3" fontId="6" fillId="0" borderId="2" xfId="1" applyFont="1" applyFill="1" applyBorder="1" applyAlignment="1">
      <alignment horizontal="center" vertical="center" wrapText="1"/>
    </xf>
    <xf numFmtId="0" fontId="34" fillId="0" borderId="0" xfId="0" applyFont="1" applyFill="1"/>
    <xf numFmtId="43" fontId="34" fillId="0" borderId="0" xfId="1" applyFont="1" applyFill="1"/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/>
    </xf>
    <xf numFmtId="1" fontId="31" fillId="0" borderId="1" xfId="0" applyNumberFormat="1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/>
    </xf>
    <xf numFmtId="164" fontId="13" fillId="0" borderId="1" xfId="1" applyNumberFormat="1" applyFont="1" applyFill="1" applyBorder="1" applyAlignment="1">
      <alignment horizontal="left"/>
    </xf>
    <xf numFmtId="164" fontId="13" fillId="0" borderId="1" xfId="1" applyNumberFormat="1" applyFont="1" applyFill="1" applyBorder="1" applyAlignment="1">
      <alignment horizontal="center"/>
    </xf>
    <xf numFmtId="164" fontId="13" fillId="0" borderId="1" xfId="1" applyNumberFormat="1" applyFont="1" applyFill="1" applyBorder="1" applyAlignment="1">
      <alignment horizontal="center" vertical="top" wrapText="1"/>
    </xf>
    <xf numFmtId="1" fontId="13" fillId="0" borderId="1" xfId="0" applyNumberFormat="1" applyFont="1" applyBorder="1" applyAlignment="1">
      <alignment horizontal="center"/>
    </xf>
    <xf numFmtId="0" fontId="30" fillId="0" borderId="1" xfId="0" applyFont="1" applyBorder="1" applyAlignment="1">
      <alignment horizontal="center" vertical="center"/>
    </xf>
    <xf numFmtId="1" fontId="30" fillId="0" borderId="1" xfId="0" applyNumberFormat="1" applyFont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164" fontId="30" fillId="0" borderId="1" xfId="0" applyNumberFormat="1" applyFont="1" applyFill="1" applyBorder="1" applyAlignment="1">
      <alignment horizontal="center" vertical="center"/>
    </xf>
    <xf numFmtId="164" fontId="30" fillId="0" borderId="1" xfId="1" applyNumberFormat="1" applyFont="1" applyFill="1" applyBorder="1" applyAlignment="1">
      <alignment horizontal="center" vertical="center"/>
    </xf>
    <xf numFmtId="43" fontId="30" fillId="0" borderId="1" xfId="1" applyFont="1" applyFill="1" applyBorder="1" applyAlignment="1">
      <alignment horizontal="center" vertical="center"/>
    </xf>
    <xf numFmtId="43" fontId="25" fillId="0" borderId="1" xfId="0" applyNumberFormat="1" applyFont="1" applyBorder="1" applyAlignment="1">
      <alignment horizontal="center" vertical="center"/>
    </xf>
    <xf numFmtId="43" fontId="0" fillId="0" borderId="0" xfId="1" applyFont="1"/>
    <xf numFmtId="43" fontId="0" fillId="0" borderId="0" xfId="0" applyNumberFormat="1"/>
    <xf numFmtId="164" fontId="0" fillId="0" borderId="0" xfId="0" applyNumberFormat="1"/>
  </cellXfs>
  <cellStyles count="4">
    <cellStyle name="Comma" xfId="1" builtinId="3"/>
    <cellStyle name="Comma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28</xdr:col>
      <xdr:colOff>288217</xdr:colOff>
      <xdr:row>28</xdr:row>
      <xdr:rowOff>10319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1454E1C-B582-11DC-E3FD-EBDC6BAAC5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680867" cy="56872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357579</xdr:colOff>
      <xdr:row>1</xdr:row>
      <xdr:rowOff>22848</xdr:rowOff>
    </xdr:from>
    <xdr:to>
      <xdr:col>25</xdr:col>
      <xdr:colOff>411274</xdr:colOff>
      <xdr:row>25</xdr:row>
      <xdr:rowOff>6283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48F2F67-30A9-4AA5-0D70-71CC1B426FE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42622"/>
        <a:stretch/>
      </xdr:blipFill>
      <xdr:spPr>
        <a:xfrm>
          <a:off x="8076113" y="213348"/>
          <a:ext cx="6248230" cy="45554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0"/>
  <sheetViews>
    <sheetView tabSelected="1" topLeftCell="A73" zoomScale="190" zoomScaleNormal="190" workbookViewId="0">
      <selection activeCell="B80" sqref="B80:G80"/>
    </sheetView>
  </sheetViews>
  <sheetFormatPr defaultRowHeight="15" x14ac:dyDescent="0.25"/>
  <cols>
    <col min="1" max="1" width="4" style="20" customWidth="1"/>
    <col min="2" max="2" width="5.140625" style="61" customWidth="1"/>
    <col min="3" max="3" width="4.5703125" style="61" customWidth="1"/>
    <col min="4" max="4" width="5.42578125" style="20" customWidth="1"/>
    <col min="5" max="6" width="6.5703125" style="45" customWidth="1"/>
    <col min="7" max="7" width="5.85546875" style="46" customWidth="1"/>
    <col min="8" max="8" width="6" style="46" customWidth="1"/>
    <col min="9" max="9" width="6" style="90" customWidth="1"/>
    <col min="10" max="10" width="11" style="90" customWidth="1"/>
    <col min="11" max="11" width="11.28515625" style="90" customWidth="1"/>
    <col min="12" max="12" width="7.28515625" style="91" customWidth="1"/>
    <col min="13" max="13" width="10" style="90" customWidth="1"/>
    <col min="14" max="14" width="9.140625" style="82"/>
    <col min="15" max="15" width="16" customWidth="1"/>
    <col min="16" max="16" width="11.28515625" customWidth="1"/>
    <col min="17" max="17" width="9.5703125" customWidth="1"/>
    <col min="18" max="18" width="9.28515625" style="1" customWidth="1"/>
    <col min="21" max="22" width="14.85546875" customWidth="1"/>
    <col min="28" max="28" width="16.140625" customWidth="1"/>
  </cols>
  <sheetData>
    <row r="1" spans="1:18" ht="62.25" customHeight="1" x14ac:dyDescent="0.25">
      <c r="A1" s="60" t="s">
        <v>1</v>
      </c>
      <c r="B1" s="60" t="s">
        <v>0</v>
      </c>
      <c r="C1" s="60" t="s">
        <v>2</v>
      </c>
      <c r="D1" s="60" t="s">
        <v>24</v>
      </c>
      <c r="E1" s="60" t="s">
        <v>32</v>
      </c>
      <c r="F1" s="60" t="s">
        <v>40</v>
      </c>
      <c r="G1" s="60" t="s">
        <v>18</v>
      </c>
      <c r="H1" s="60" t="s">
        <v>11</v>
      </c>
      <c r="I1" s="86" t="s">
        <v>42</v>
      </c>
      <c r="J1" s="87" t="s">
        <v>43</v>
      </c>
      <c r="K1" s="88" t="s">
        <v>44</v>
      </c>
      <c r="L1" s="89" t="s">
        <v>45</v>
      </c>
      <c r="M1" s="88" t="s">
        <v>46</v>
      </c>
      <c r="N1" s="81"/>
    </row>
    <row r="2" spans="1:18" x14ac:dyDescent="0.25">
      <c r="A2" s="92">
        <v>1</v>
      </c>
      <c r="B2" s="93">
        <v>701</v>
      </c>
      <c r="C2" s="93">
        <v>7</v>
      </c>
      <c r="D2" s="94" t="s">
        <v>20</v>
      </c>
      <c r="E2" s="94">
        <v>649</v>
      </c>
      <c r="F2" s="95">
        <v>71</v>
      </c>
      <c r="G2" s="94">
        <f>E2+F2</f>
        <v>720</v>
      </c>
      <c r="H2" s="94">
        <f t="shared" ref="H2:H65" si="0">G2*1.1</f>
        <v>792.00000000000011</v>
      </c>
      <c r="I2" s="96">
        <v>20500</v>
      </c>
      <c r="J2" s="97">
        <f t="shared" ref="J2" si="1">G2*I2</f>
        <v>14760000</v>
      </c>
      <c r="K2" s="98">
        <f>ROUND(J2*1.2,0)</f>
        <v>17712000</v>
      </c>
      <c r="L2" s="99">
        <f>MROUND((K2*0.03/12),500)</f>
        <v>44500</v>
      </c>
      <c r="M2" s="98">
        <f t="shared" ref="M2" si="2">H2*2600</f>
        <v>2059200.0000000002</v>
      </c>
    </row>
    <row r="3" spans="1:18" x14ac:dyDescent="0.25">
      <c r="A3" s="92">
        <v>2</v>
      </c>
      <c r="B3" s="94">
        <v>702</v>
      </c>
      <c r="C3" s="93">
        <v>7</v>
      </c>
      <c r="D3" s="94" t="s">
        <v>22</v>
      </c>
      <c r="E3" s="94">
        <v>984</v>
      </c>
      <c r="F3" s="95">
        <v>169</v>
      </c>
      <c r="G3" s="94">
        <f t="shared" ref="G3:G66" si="3">E3+F3</f>
        <v>1153</v>
      </c>
      <c r="H3" s="94">
        <f t="shared" ref="H3:H66" si="4">G3*1.1</f>
        <v>1268.3000000000002</v>
      </c>
      <c r="I3" s="96">
        <f>I2</f>
        <v>20500</v>
      </c>
      <c r="J3" s="97">
        <f t="shared" ref="J3:J66" si="5">G3*I3</f>
        <v>23636500</v>
      </c>
      <c r="K3" s="98">
        <f t="shared" ref="K3:K66" si="6">ROUND(J3*1.2,0)</f>
        <v>28363800</v>
      </c>
      <c r="L3" s="99">
        <f t="shared" ref="L3:L66" si="7">MROUND((K3*0.03/12),500)</f>
        <v>71000</v>
      </c>
      <c r="M3" s="98">
        <f t="shared" ref="M3:M66" si="8">H3*2600</f>
        <v>3297580.0000000005</v>
      </c>
      <c r="O3" s="109">
        <f>J3/H3</f>
        <v>18636.363636363632</v>
      </c>
      <c r="P3">
        <v>12500</v>
      </c>
      <c r="Q3">
        <f>O3*P3</f>
        <v>232954545.45454541</v>
      </c>
      <c r="R3" s="1">
        <f>Q3/G3</f>
        <v>202042.1036032484</v>
      </c>
    </row>
    <row r="4" spans="1:18" s="21" customFormat="1" x14ac:dyDescent="0.25">
      <c r="A4" s="92">
        <v>3</v>
      </c>
      <c r="B4" s="93">
        <v>703</v>
      </c>
      <c r="C4" s="93">
        <v>7</v>
      </c>
      <c r="D4" s="94" t="s">
        <v>20</v>
      </c>
      <c r="E4" s="94">
        <v>766</v>
      </c>
      <c r="F4" s="95">
        <v>184</v>
      </c>
      <c r="G4" s="94">
        <f>E4+F4</f>
        <v>950</v>
      </c>
      <c r="H4" s="94">
        <f t="shared" si="4"/>
        <v>1045</v>
      </c>
      <c r="I4" s="96">
        <f>I3</f>
        <v>20500</v>
      </c>
      <c r="J4" s="97">
        <f t="shared" si="5"/>
        <v>19475000</v>
      </c>
      <c r="K4" s="98">
        <f t="shared" si="6"/>
        <v>23370000</v>
      </c>
      <c r="L4" s="99">
        <f t="shared" si="7"/>
        <v>58500</v>
      </c>
      <c r="M4" s="98">
        <f t="shared" si="8"/>
        <v>2717000</v>
      </c>
      <c r="N4" s="82"/>
    </row>
    <row r="5" spans="1:18" s="21" customFormat="1" x14ac:dyDescent="0.25">
      <c r="A5" s="92">
        <v>4</v>
      </c>
      <c r="B5" s="94">
        <v>704</v>
      </c>
      <c r="C5" s="93">
        <v>7</v>
      </c>
      <c r="D5" s="94" t="s">
        <v>22</v>
      </c>
      <c r="E5" s="94">
        <v>984</v>
      </c>
      <c r="F5" s="95">
        <v>221</v>
      </c>
      <c r="G5" s="94">
        <f t="shared" si="3"/>
        <v>1205</v>
      </c>
      <c r="H5" s="94">
        <f t="shared" si="4"/>
        <v>1325.5</v>
      </c>
      <c r="I5" s="96">
        <f>I4</f>
        <v>20500</v>
      </c>
      <c r="J5" s="97">
        <f t="shared" si="5"/>
        <v>24702500</v>
      </c>
      <c r="K5" s="98">
        <f t="shared" si="6"/>
        <v>29643000</v>
      </c>
      <c r="L5" s="99">
        <f t="shared" si="7"/>
        <v>74000</v>
      </c>
      <c r="M5" s="98">
        <f t="shared" si="8"/>
        <v>3446300</v>
      </c>
      <c r="N5" s="82"/>
    </row>
    <row r="6" spans="1:18" s="21" customFormat="1" x14ac:dyDescent="0.25">
      <c r="A6" s="92">
        <v>5</v>
      </c>
      <c r="B6" s="93">
        <v>705</v>
      </c>
      <c r="C6" s="93">
        <v>7</v>
      </c>
      <c r="D6" s="94" t="s">
        <v>20</v>
      </c>
      <c r="E6" s="94">
        <v>653</v>
      </c>
      <c r="F6" s="95">
        <v>90</v>
      </c>
      <c r="G6" s="94">
        <f t="shared" si="3"/>
        <v>743</v>
      </c>
      <c r="H6" s="94">
        <f t="shared" si="4"/>
        <v>817.30000000000007</v>
      </c>
      <c r="I6" s="96">
        <f>I5</f>
        <v>20500</v>
      </c>
      <c r="J6" s="97">
        <f t="shared" si="5"/>
        <v>15231500</v>
      </c>
      <c r="K6" s="98">
        <f t="shared" si="6"/>
        <v>18277800</v>
      </c>
      <c r="L6" s="99">
        <f t="shared" si="7"/>
        <v>45500</v>
      </c>
      <c r="M6" s="98">
        <f t="shared" si="8"/>
        <v>2124980</v>
      </c>
      <c r="N6" s="82"/>
    </row>
    <row r="7" spans="1:18" x14ac:dyDescent="0.25">
      <c r="A7" s="92">
        <v>6</v>
      </c>
      <c r="B7" s="94">
        <v>801</v>
      </c>
      <c r="C7" s="93">
        <v>8</v>
      </c>
      <c r="D7" s="94" t="s">
        <v>20</v>
      </c>
      <c r="E7" s="94">
        <v>649</v>
      </c>
      <c r="F7" s="95">
        <v>90</v>
      </c>
      <c r="G7" s="94">
        <f t="shared" si="3"/>
        <v>739</v>
      </c>
      <c r="H7" s="94">
        <f t="shared" si="4"/>
        <v>812.90000000000009</v>
      </c>
      <c r="I7" s="96">
        <f>I6+50</f>
        <v>20550</v>
      </c>
      <c r="J7" s="97">
        <f t="shared" si="5"/>
        <v>15186450</v>
      </c>
      <c r="K7" s="98">
        <f t="shared" si="6"/>
        <v>18223740</v>
      </c>
      <c r="L7" s="99">
        <f t="shared" si="7"/>
        <v>45500</v>
      </c>
      <c r="M7" s="98">
        <f t="shared" si="8"/>
        <v>2113540.0000000005</v>
      </c>
    </row>
    <row r="8" spans="1:18" x14ac:dyDescent="0.25">
      <c r="A8" s="92">
        <v>7</v>
      </c>
      <c r="B8" s="94">
        <v>802</v>
      </c>
      <c r="C8" s="93">
        <v>8</v>
      </c>
      <c r="D8" s="94" t="s">
        <v>22</v>
      </c>
      <c r="E8" s="94">
        <v>984</v>
      </c>
      <c r="F8" s="95">
        <v>169</v>
      </c>
      <c r="G8" s="94">
        <f t="shared" si="3"/>
        <v>1153</v>
      </c>
      <c r="H8" s="94">
        <f t="shared" si="4"/>
        <v>1268.3000000000002</v>
      </c>
      <c r="I8" s="96">
        <f>I7</f>
        <v>20550</v>
      </c>
      <c r="J8" s="97">
        <f t="shared" si="5"/>
        <v>23694150</v>
      </c>
      <c r="K8" s="98">
        <f t="shared" si="6"/>
        <v>28432980</v>
      </c>
      <c r="L8" s="99">
        <f t="shared" si="7"/>
        <v>71000</v>
      </c>
      <c r="M8" s="98">
        <f t="shared" si="8"/>
        <v>3297580.0000000005</v>
      </c>
    </row>
    <row r="9" spans="1:18" x14ac:dyDescent="0.25">
      <c r="A9" s="92">
        <v>8</v>
      </c>
      <c r="B9" s="94">
        <v>803</v>
      </c>
      <c r="C9" s="93">
        <v>8</v>
      </c>
      <c r="D9" s="94" t="s">
        <v>20</v>
      </c>
      <c r="E9" s="94">
        <v>766</v>
      </c>
      <c r="F9" s="95">
        <v>119</v>
      </c>
      <c r="G9" s="94">
        <f t="shared" si="3"/>
        <v>885</v>
      </c>
      <c r="H9" s="94">
        <f t="shared" si="4"/>
        <v>973.50000000000011</v>
      </c>
      <c r="I9" s="96">
        <f>I8</f>
        <v>20550</v>
      </c>
      <c r="J9" s="97">
        <f t="shared" si="5"/>
        <v>18186750</v>
      </c>
      <c r="K9" s="98">
        <f t="shared" si="6"/>
        <v>21824100</v>
      </c>
      <c r="L9" s="99">
        <f t="shared" si="7"/>
        <v>54500</v>
      </c>
      <c r="M9" s="98">
        <f t="shared" si="8"/>
        <v>2531100.0000000005</v>
      </c>
    </row>
    <row r="10" spans="1:18" x14ac:dyDescent="0.25">
      <c r="A10" s="92">
        <v>9</v>
      </c>
      <c r="B10" s="94">
        <v>804</v>
      </c>
      <c r="C10" s="93">
        <v>8</v>
      </c>
      <c r="D10" s="94" t="s">
        <v>22</v>
      </c>
      <c r="E10" s="94">
        <v>984</v>
      </c>
      <c r="F10" s="95">
        <v>169</v>
      </c>
      <c r="G10" s="94">
        <f t="shared" si="3"/>
        <v>1153</v>
      </c>
      <c r="H10" s="94">
        <f t="shared" si="4"/>
        <v>1268.3000000000002</v>
      </c>
      <c r="I10" s="96">
        <f>I9</f>
        <v>20550</v>
      </c>
      <c r="J10" s="97">
        <f t="shared" si="5"/>
        <v>23694150</v>
      </c>
      <c r="K10" s="98">
        <f t="shared" si="6"/>
        <v>28432980</v>
      </c>
      <c r="L10" s="99">
        <f t="shared" si="7"/>
        <v>71000</v>
      </c>
      <c r="M10" s="98">
        <f t="shared" si="8"/>
        <v>3297580.0000000005</v>
      </c>
    </row>
    <row r="11" spans="1:18" x14ac:dyDescent="0.25">
      <c r="A11" s="92">
        <v>10</v>
      </c>
      <c r="B11" s="94">
        <v>805</v>
      </c>
      <c r="C11" s="93">
        <v>8</v>
      </c>
      <c r="D11" s="94" t="s">
        <v>20</v>
      </c>
      <c r="E11" s="94">
        <v>653</v>
      </c>
      <c r="F11" s="95">
        <v>90</v>
      </c>
      <c r="G11" s="94">
        <f t="shared" si="3"/>
        <v>743</v>
      </c>
      <c r="H11" s="94">
        <f t="shared" si="4"/>
        <v>817.30000000000007</v>
      </c>
      <c r="I11" s="96">
        <f>I10</f>
        <v>20550</v>
      </c>
      <c r="J11" s="97">
        <f t="shared" si="5"/>
        <v>15268650</v>
      </c>
      <c r="K11" s="98">
        <f t="shared" si="6"/>
        <v>18322380</v>
      </c>
      <c r="L11" s="99">
        <f t="shared" si="7"/>
        <v>46000</v>
      </c>
      <c r="M11" s="98">
        <f t="shared" si="8"/>
        <v>2124980</v>
      </c>
    </row>
    <row r="12" spans="1:18" ht="16.5" x14ac:dyDescent="0.3">
      <c r="A12" s="92">
        <v>11</v>
      </c>
      <c r="B12" s="93">
        <v>901</v>
      </c>
      <c r="C12" s="93">
        <v>9</v>
      </c>
      <c r="D12" s="94" t="s">
        <v>20</v>
      </c>
      <c r="E12" s="94">
        <v>649</v>
      </c>
      <c r="F12" s="95">
        <v>90</v>
      </c>
      <c r="G12" s="94">
        <f t="shared" si="3"/>
        <v>739</v>
      </c>
      <c r="H12" s="94">
        <f t="shared" si="4"/>
        <v>812.90000000000009</v>
      </c>
      <c r="I12" s="96">
        <f>I11+50</f>
        <v>20600</v>
      </c>
      <c r="J12" s="97">
        <f t="shared" si="5"/>
        <v>15223400</v>
      </c>
      <c r="K12" s="98">
        <f t="shared" si="6"/>
        <v>18268080</v>
      </c>
      <c r="L12" s="99">
        <f t="shared" si="7"/>
        <v>45500</v>
      </c>
      <c r="M12" s="98">
        <f t="shared" si="8"/>
        <v>2113540.0000000005</v>
      </c>
      <c r="N12" s="83"/>
      <c r="R12" s="2"/>
    </row>
    <row r="13" spans="1:18" ht="16.5" x14ac:dyDescent="0.3">
      <c r="A13" s="92">
        <v>12</v>
      </c>
      <c r="B13" s="93">
        <v>902</v>
      </c>
      <c r="C13" s="93">
        <v>9</v>
      </c>
      <c r="D13" s="94" t="s">
        <v>22</v>
      </c>
      <c r="E13" s="94">
        <v>984</v>
      </c>
      <c r="F13" s="95">
        <v>169</v>
      </c>
      <c r="G13" s="94">
        <f t="shared" si="3"/>
        <v>1153</v>
      </c>
      <c r="H13" s="94">
        <f t="shared" si="4"/>
        <v>1268.3000000000002</v>
      </c>
      <c r="I13" s="96">
        <f>I12</f>
        <v>20600</v>
      </c>
      <c r="J13" s="97">
        <f t="shared" si="5"/>
        <v>23751800</v>
      </c>
      <c r="K13" s="98">
        <f t="shared" si="6"/>
        <v>28502160</v>
      </c>
      <c r="L13" s="99">
        <f t="shared" si="7"/>
        <v>71500</v>
      </c>
      <c r="M13" s="98">
        <f t="shared" si="8"/>
        <v>3297580.0000000005</v>
      </c>
      <c r="N13" s="83"/>
      <c r="R13" s="2"/>
    </row>
    <row r="14" spans="1:18" ht="16.5" x14ac:dyDescent="0.3">
      <c r="A14" s="92">
        <v>13</v>
      </c>
      <c r="B14" s="93">
        <v>903</v>
      </c>
      <c r="C14" s="93">
        <v>9</v>
      </c>
      <c r="D14" s="94" t="s">
        <v>20</v>
      </c>
      <c r="E14" s="94">
        <v>766</v>
      </c>
      <c r="F14" s="95">
        <v>119</v>
      </c>
      <c r="G14" s="94">
        <f t="shared" si="3"/>
        <v>885</v>
      </c>
      <c r="H14" s="94">
        <f t="shared" si="4"/>
        <v>973.50000000000011</v>
      </c>
      <c r="I14" s="96">
        <f>I13</f>
        <v>20600</v>
      </c>
      <c r="J14" s="97">
        <f t="shared" si="5"/>
        <v>18231000</v>
      </c>
      <c r="K14" s="98">
        <f t="shared" si="6"/>
        <v>21877200</v>
      </c>
      <c r="L14" s="99">
        <f t="shared" si="7"/>
        <v>54500</v>
      </c>
      <c r="M14" s="98">
        <f t="shared" si="8"/>
        <v>2531100.0000000005</v>
      </c>
      <c r="N14" s="83"/>
      <c r="R14" s="2"/>
    </row>
    <row r="15" spans="1:18" ht="16.5" x14ac:dyDescent="0.3">
      <c r="A15" s="92">
        <v>14</v>
      </c>
      <c r="B15" s="93">
        <v>904</v>
      </c>
      <c r="C15" s="93">
        <v>9</v>
      </c>
      <c r="D15" s="94" t="s">
        <v>22</v>
      </c>
      <c r="E15" s="94">
        <v>984</v>
      </c>
      <c r="F15" s="95">
        <v>169</v>
      </c>
      <c r="G15" s="94">
        <f t="shared" si="3"/>
        <v>1153</v>
      </c>
      <c r="H15" s="94">
        <f t="shared" si="4"/>
        <v>1268.3000000000002</v>
      </c>
      <c r="I15" s="96">
        <f>I14</f>
        <v>20600</v>
      </c>
      <c r="J15" s="97">
        <f t="shared" si="5"/>
        <v>23751800</v>
      </c>
      <c r="K15" s="98">
        <f t="shared" si="6"/>
        <v>28502160</v>
      </c>
      <c r="L15" s="99">
        <f t="shared" si="7"/>
        <v>71500</v>
      </c>
      <c r="M15" s="98">
        <f t="shared" si="8"/>
        <v>3297580.0000000005</v>
      </c>
      <c r="N15" s="83"/>
      <c r="R15" s="2"/>
    </row>
    <row r="16" spans="1:18" ht="16.5" x14ac:dyDescent="0.3">
      <c r="A16" s="92">
        <v>15</v>
      </c>
      <c r="B16" s="93">
        <v>905</v>
      </c>
      <c r="C16" s="93">
        <v>9</v>
      </c>
      <c r="D16" s="94" t="s">
        <v>20</v>
      </c>
      <c r="E16" s="94">
        <v>653</v>
      </c>
      <c r="F16" s="95">
        <v>90</v>
      </c>
      <c r="G16" s="94">
        <f t="shared" si="3"/>
        <v>743</v>
      </c>
      <c r="H16" s="94">
        <f t="shared" si="4"/>
        <v>817.30000000000007</v>
      </c>
      <c r="I16" s="96">
        <f>I15</f>
        <v>20600</v>
      </c>
      <c r="J16" s="97">
        <f t="shared" si="5"/>
        <v>15305800</v>
      </c>
      <c r="K16" s="98">
        <f t="shared" si="6"/>
        <v>18366960</v>
      </c>
      <c r="L16" s="99">
        <f t="shared" si="7"/>
        <v>46000</v>
      </c>
      <c r="M16" s="98">
        <f t="shared" si="8"/>
        <v>2124980</v>
      </c>
      <c r="N16" s="83"/>
      <c r="R16" s="2"/>
    </row>
    <row r="17" spans="1:18" ht="16.5" x14ac:dyDescent="0.3">
      <c r="A17" s="92">
        <v>16</v>
      </c>
      <c r="B17" s="93">
        <v>1001</v>
      </c>
      <c r="C17" s="93">
        <v>10</v>
      </c>
      <c r="D17" s="94" t="s">
        <v>20</v>
      </c>
      <c r="E17" s="94">
        <v>649</v>
      </c>
      <c r="F17" s="95">
        <v>90</v>
      </c>
      <c r="G17" s="94">
        <f t="shared" si="3"/>
        <v>739</v>
      </c>
      <c r="H17" s="94">
        <f t="shared" si="4"/>
        <v>812.90000000000009</v>
      </c>
      <c r="I17" s="96">
        <f>I16+50</f>
        <v>20650</v>
      </c>
      <c r="J17" s="97">
        <f t="shared" si="5"/>
        <v>15260350</v>
      </c>
      <c r="K17" s="98">
        <f t="shared" si="6"/>
        <v>18312420</v>
      </c>
      <c r="L17" s="99">
        <f t="shared" si="7"/>
        <v>46000</v>
      </c>
      <c r="M17" s="98">
        <f t="shared" si="8"/>
        <v>2113540.0000000005</v>
      </c>
      <c r="N17" s="83"/>
      <c r="R17" s="2"/>
    </row>
    <row r="18" spans="1:18" ht="16.5" x14ac:dyDescent="0.3">
      <c r="A18" s="92">
        <v>17</v>
      </c>
      <c r="B18" s="93">
        <v>1002</v>
      </c>
      <c r="C18" s="93">
        <v>10</v>
      </c>
      <c r="D18" s="94" t="s">
        <v>22</v>
      </c>
      <c r="E18" s="94">
        <v>984</v>
      </c>
      <c r="F18" s="95">
        <v>169</v>
      </c>
      <c r="G18" s="94">
        <f t="shared" si="3"/>
        <v>1153</v>
      </c>
      <c r="H18" s="94">
        <f t="shared" si="4"/>
        <v>1268.3000000000002</v>
      </c>
      <c r="I18" s="96">
        <f>I17</f>
        <v>20650</v>
      </c>
      <c r="J18" s="97">
        <f t="shared" si="5"/>
        <v>23809450</v>
      </c>
      <c r="K18" s="98">
        <f t="shared" si="6"/>
        <v>28571340</v>
      </c>
      <c r="L18" s="99">
        <f t="shared" si="7"/>
        <v>71500</v>
      </c>
      <c r="M18" s="98">
        <f t="shared" si="8"/>
        <v>3297580.0000000005</v>
      </c>
      <c r="N18" s="83"/>
      <c r="R18" s="2"/>
    </row>
    <row r="19" spans="1:18" ht="16.5" x14ac:dyDescent="0.3">
      <c r="A19" s="92">
        <v>18</v>
      </c>
      <c r="B19" s="93">
        <v>1003</v>
      </c>
      <c r="C19" s="93">
        <v>10</v>
      </c>
      <c r="D19" s="94" t="s">
        <v>20</v>
      </c>
      <c r="E19" s="94">
        <v>766</v>
      </c>
      <c r="F19" s="95">
        <v>119</v>
      </c>
      <c r="G19" s="94">
        <f t="shared" si="3"/>
        <v>885</v>
      </c>
      <c r="H19" s="94">
        <f t="shared" si="4"/>
        <v>973.50000000000011</v>
      </c>
      <c r="I19" s="96">
        <f>I18</f>
        <v>20650</v>
      </c>
      <c r="J19" s="97">
        <f t="shared" si="5"/>
        <v>18275250</v>
      </c>
      <c r="K19" s="98">
        <f t="shared" si="6"/>
        <v>21930300</v>
      </c>
      <c r="L19" s="99">
        <f t="shared" si="7"/>
        <v>55000</v>
      </c>
      <c r="M19" s="98">
        <f t="shared" si="8"/>
        <v>2531100.0000000005</v>
      </c>
      <c r="N19" s="83"/>
      <c r="R19" s="2"/>
    </row>
    <row r="20" spans="1:18" ht="16.5" x14ac:dyDescent="0.3">
      <c r="A20" s="92">
        <v>19</v>
      </c>
      <c r="B20" s="93">
        <v>1004</v>
      </c>
      <c r="C20" s="93">
        <v>10</v>
      </c>
      <c r="D20" s="94" t="s">
        <v>22</v>
      </c>
      <c r="E20" s="94">
        <v>984</v>
      </c>
      <c r="F20" s="95">
        <v>169</v>
      </c>
      <c r="G20" s="94">
        <f t="shared" si="3"/>
        <v>1153</v>
      </c>
      <c r="H20" s="94">
        <f t="shared" si="4"/>
        <v>1268.3000000000002</v>
      </c>
      <c r="I20" s="96">
        <f>I19</f>
        <v>20650</v>
      </c>
      <c r="J20" s="97">
        <f t="shared" si="5"/>
        <v>23809450</v>
      </c>
      <c r="K20" s="98">
        <f t="shared" si="6"/>
        <v>28571340</v>
      </c>
      <c r="L20" s="99">
        <f t="shared" si="7"/>
        <v>71500</v>
      </c>
      <c r="M20" s="98">
        <f t="shared" si="8"/>
        <v>3297580.0000000005</v>
      </c>
      <c r="N20" s="83"/>
      <c r="R20" s="2"/>
    </row>
    <row r="21" spans="1:18" ht="16.5" x14ac:dyDescent="0.3">
      <c r="A21" s="92">
        <v>20</v>
      </c>
      <c r="B21" s="93">
        <v>1005</v>
      </c>
      <c r="C21" s="93">
        <v>10</v>
      </c>
      <c r="D21" s="94" t="s">
        <v>20</v>
      </c>
      <c r="E21" s="94">
        <v>653</v>
      </c>
      <c r="F21" s="95">
        <v>90</v>
      </c>
      <c r="G21" s="94">
        <f t="shared" si="3"/>
        <v>743</v>
      </c>
      <c r="H21" s="94">
        <f t="shared" si="4"/>
        <v>817.30000000000007</v>
      </c>
      <c r="I21" s="96">
        <f>I20</f>
        <v>20650</v>
      </c>
      <c r="J21" s="97">
        <f t="shared" si="5"/>
        <v>15342950</v>
      </c>
      <c r="K21" s="98">
        <f t="shared" si="6"/>
        <v>18411540</v>
      </c>
      <c r="L21" s="99">
        <f t="shared" si="7"/>
        <v>46000</v>
      </c>
      <c r="M21" s="98">
        <f t="shared" si="8"/>
        <v>2124980</v>
      </c>
      <c r="N21" s="83"/>
      <c r="R21" s="2"/>
    </row>
    <row r="22" spans="1:18" ht="16.5" x14ac:dyDescent="0.3">
      <c r="A22" s="92">
        <v>21</v>
      </c>
      <c r="B22" s="93">
        <v>1101</v>
      </c>
      <c r="C22" s="93">
        <v>11</v>
      </c>
      <c r="D22" s="94" t="s">
        <v>20</v>
      </c>
      <c r="E22" s="94">
        <v>649</v>
      </c>
      <c r="F22" s="95">
        <v>90</v>
      </c>
      <c r="G22" s="94">
        <f t="shared" si="3"/>
        <v>739</v>
      </c>
      <c r="H22" s="94">
        <f t="shared" si="4"/>
        <v>812.90000000000009</v>
      </c>
      <c r="I22" s="96">
        <f>I21+50</f>
        <v>20700</v>
      </c>
      <c r="J22" s="97">
        <f t="shared" si="5"/>
        <v>15297300</v>
      </c>
      <c r="K22" s="98">
        <f t="shared" si="6"/>
        <v>18356760</v>
      </c>
      <c r="L22" s="99">
        <f t="shared" si="7"/>
        <v>46000</v>
      </c>
      <c r="M22" s="98">
        <f t="shared" si="8"/>
        <v>2113540.0000000005</v>
      </c>
      <c r="N22" s="83"/>
      <c r="R22" s="2"/>
    </row>
    <row r="23" spans="1:18" ht="16.5" x14ac:dyDescent="0.3">
      <c r="A23" s="92">
        <v>22</v>
      </c>
      <c r="B23" s="93">
        <v>1102</v>
      </c>
      <c r="C23" s="93">
        <v>11</v>
      </c>
      <c r="D23" s="94" t="s">
        <v>22</v>
      </c>
      <c r="E23" s="94">
        <v>984</v>
      </c>
      <c r="F23" s="95">
        <v>169</v>
      </c>
      <c r="G23" s="94">
        <f t="shared" si="3"/>
        <v>1153</v>
      </c>
      <c r="H23" s="94">
        <f t="shared" si="4"/>
        <v>1268.3000000000002</v>
      </c>
      <c r="I23" s="96">
        <f>I22</f>
        <v>20700</v>
      </c>
      <c r="J23" s="97">
        <f t="shared" si="5"/>
        <v>23867100</v>
      </c>
      <c r="K23" s="98">
        <f t="shared" si="6"/>
        <v>28640520</v>
      </c>
      <c r="L23" s="99">
        <f t="shared" si="7"/>
        <v>71500</v>
      </c>
      <c r="M23" s="98">
        <f t="shared" si="8"/>
        <v>3297580.0000000005</v>
      </c>
      <c r="N23" s="83"/>
      <c r="R23" s="2"/>
    </row>
    <row r="24" spans="1:18" ht="16.5" x14ac:dyDescent="0.3">
      <c r="A24" s="92">
        <v>23</v>
      </c>
      <c r="B24" s="93">
        <v>1103</v>
      </c>
      <c r="C24" s="93">
        <v>11</v>
      </c>
      <c r="D24" s="94" t="s">
        <v>20</v>
      </c>
      <c r="E24" s="94">
        <v>766</v>
      </c>
      <c r="F24" s="95">
        <v>119</v>
      </c>
      <c r="G24" s="94">
        <f t="shared" si="3"/>
        <v>885</v>
      </c>
      <c r="H24" s="94">
        <f t="shared" si="4"/>
        <v>973.50000000000011</v>
      </c>
      <c r="I24" s="96">
        <f>I23</f>
        <v>20700</v>
      </c>
      <c r="J24" s="97">
        <f t="shared" si="5"/>
        <v>18319500</v>
      </c>
      <c r="K24" s="98">
        <f t="shared" si="6"/>
        <v>21983400</v>
      </c>
      <c r="L24" s="99">
        <f t="shared" si="7"/>
        <v>55000</v>
      </c>
      <c r="M24" s="98">
        <f t="shared" si="8"/>
        <v>2531100.0000000005</v>
      </c>
      <c r="N24" s="83"/>
      <c r="R24" s="2"/>
    </row>
    <row r="25" spans="1:18" ht="16.5" x14ac:dyDescent="0.3">
      <c r="A25" s="92">
        <v>24</v>
      </c>
      <c r="B25" s="93">
        <v>1104</v>
      </c>
      <c r="C25" s="93">
        <v>11</v>
      </c>
      <c r="D25" s="94" t="s">
        <v>22</v>
      </c>
      <c r="E25" s="94">
        <v>984</v>
      </c>
      <c r="F25" s="95">
        <v>169</v>
      </c>
      <c r="G25" s="94">
        <f t="shared" si="3"/>
        <v>1153</v>
      </c>
      <c r="H25" s="94">
        <f t="shared" si="4"/>
        <v>1268.3000000000002</v>
      </c>
      <c r="I25" s="96">
        <f>I24</f>
        <v>20700</v>
      </c>
      <c r="J25" s="97">
        <f t="shared" si="5"/>
        <v>23867100</v>
      </c>
      <c r="K25" s="98">
        <f t="shared" si="6"/>
        <v>28640520</v>
      </c>
      <c r="L25" s="99">
        <f t="shared" si="7"/>
        <v>71500</v>
      </c>
      <c r="M25" s="98">
        <f t="shared" si="8"/>
        <v>3297580.0000000005</v>
      </c>
      <c r="N25" s="83"/>
      <c r="R25" s="2"/>
    </row>
    <row r="26" spans="1:18" ht="16.5" x14ac:dyDescent="0.3">
      <c r="A26" s="92">
        <v>25</v>
      </c>
      <c r="B26" s="93">
        <v>1105</v>
      </c>
      <c r="C26" s="93">
        <v>11</v>
      </c>
      <c r="D26" s="94" t="s">
        <v>20</v>
      </c>
      <c r="E26" s="94">
        <v>653</v>
      </c>
      <c r="F26" s="95">
        <v>90</v>
      </c>
      <c r="G26" s="94">
        <f t="shared" si="3"/>
        <v>743</v>
      </c>
      <c r="H26" s="94">
        <f t="shared" si="4"/>
        <v>817.30000000000007</v>
      </c>
      <c r="I26" s="96">
        <f>I25</f>
        <v>20700</v>
      </c>
      <c r="J26" s="97">
        <f t="shared" si="5"/>
        <v>15380100</v>
      </c>
      <c r="K26" s="98">
        <f t="shared" si="6"/>
        <v>18456120</v>
      </c>
      <c r="L26" s="99">
        <f t="shared" si="7"/>
        <v>46000</v>
      </c>
      <c r="M26" s="98">
        <f t="shared" si="8"/>
        <v>2124980</v>
      </c>
      <c r="N26" s="83"/>
      <c r="R26" s="2"/>
    </row>
    <row r="27" spans="1:18" ht="16.5" x14ac:dyDescent="0.3">
      <c r="A27" s="92">
        <v>26</v>
      </c>
      <c r="B27" s="93">
        <v>1201</v>
      </c>
      <c r="C27" s="93">
        <v>12</v>
      </c>
      <c r="D27" s="94" t="s">
        <v>20</v>
      </c>
      <c r="E27" s="94">
        <v>649</v>
      </c>
      <c r="F27" s="95">
        <v>90</v>
      </c>
      <c r="G27" s="94">
        <f t="shared" si="3"/>
        <v>739</v>
      </c>
      <c r="H27" s="94">
        <f t="shared" si="4"/>
        <v>812.90000000000009</v>
      </c>
      <c r="I27" s="96">
        <f>I26+50</f>
        <v>20750</v>
      </c>
      <c r="J27" s="97">
        <f t="shared" si="5"/>
        <v>15334250</v>
      </c>
      <c r="K27" s="98">
        <f t="shared" si="6"/>
        <v>18401100</v>
      </c>
      <c r="L27" s="99">
        <f t="shared" si="7"/>
        <v>46000</v>
      </c>
      <c r="M27" s="98">
        <f t="shared" si="8"/>
        <v>2113540.0000000005</v>
      </c>
      <c r="N27" s="83"/>
      <c r="R27" s="2"/>
    </row>
    <row r="28" spans="1:18" ht="16.5" x14ac:dyDescent="0.3">
      <c r="A28" s="92">
        <v>27</v>
      </c>
      <c r="B28" s="93">
        <v>1202</v>
      </c>
      <c r="C28" s="93">
        <v>12</v>
      </c>
      <c r="D28" s="94" t="s">
        <v>22</v>
      </c>
      <c r="E28" s="94">
        <v>984</v>
      </c>
      <c r="F28" s="95">
        <v>169</v>
      </c>
      <c r="G28" s="94">
        <f t="shared" si="3"/>
        <v>1153</v>
      </c>
      <c r="H28" s="94">
        <f t="shared" si="4"/>
        <v>1268.3000000000002</v>
      </c>
      <c r="I28" s="96">
        <f>I27</f>
        <v>20750</v>
      </c>
      <c r="J28" s="97">
        <f t="shared" si="5"/>
        <v>23924750</v>
      </c>
      <c r="K28" s="98">
        <f t="shared" si="6"/>
        <v>28709700</v>
      </c>
      <c r="L28" s="99">
        <f t="shared" si="7"/>
        <v>72000</v>
      </c>
      <c r="M28" s="98">
        <f t="shared" si="8"/>
        <v>3297580.0000000005</v>
      </c>
      <c r="N28" s="83"/>
      <c r="R28" s="2"/>
    </row>
    <row r="29" spans="1:18" ht="16.5" x14ac:dyDescent="0.3">
      <c r="A29" s="92">
        <v>28</v>
      </c>
      <c r="B29" s="93">
        <v>1203</v>
      </c>
      <c r="C29" s="93">
        <v>12</v>
      </c>
      <c r="D29" s="94" t="s">
        <v>20</v>
      </c>
      <c r="E29" s="94">
        <v>766</v>
      </c>
      <c r="F29" s="95">
        <v>119</v>
      </c>
      <c r="G29" s="94">
        <f t="shared" si="3"/>
        <v>885</v>
      </c>
      <c r="H29" s="94">
        <f t="shared" si="4"/>
        <v>973.50000000000011</v>
      </c>
      <c r="I29" s="96">
        <f>I28</f>
        <v>20750</v>
      </c>
      <c r="J29" s="97">
        <f t="shared" si="5"/>
        <v>18363750</v>
      </c>
      <c r="K29" s="98">
        <f t="shared" si="6"/>
        <v>22036500</v>
      </c>
      <c r="L29" s="99">
        <f t="shared" si="7"/>
        <v>55000</v>
      </c>
      <c r="M29" s="98">
        <f t="shared" si="8"/>
        <v>2531100.0000000005</v>
      </c>
      <c r="N29" s="83"/>
      <c r="R29" s="2"/>
    </row>
    <row r="30" spans="1:18" ht="16.5" x14ac:dyDescent="0.3">
      <c r="A30" s="92">
        <v>29</v>
      </c>
      <c r="B30" s="93">
        <v>1204</v>
      </c>
      <c r="C30" s="93">
        <v>12</v>
      </c>
      <c r="D30" s="94" t="s">
        <v>22</v>
      </c>
      <c r="E30" s="94">
        <v>984</v>
      </c>
      <c r="F30" s="95">
        <v>169</v>
      </c>
      <c r="G30" s="94">
        <f t="shared" si="3"/>
        <v>1153</v>
      </c>
      <c r="H30" s="94">
        <f t="shared" si="4"/>
        <v>1268.3000000000002</v>
      </c>
      <c r="I30" s="96">
        <f>I29</f>
        <v>20750</v>
      </c>
      <c r="J30" s="97">
        <f t="shared" si="5"/>
        <v>23924750</v>
      </c>
      <c r="K30" s="98">
        <f t="shared" si="6"/>
        <v>28709700</v>
      </c>
      <c r="L30" s="99">
        <f t="shared" si="7"/>
        <v>72000</v>
      </c>
      <c r="M30" s="98">
        <f t="shared" si="8"/>
        <v>3297580.0000000005</v>
      </c>
      <c r="N30" s="83"/>
      <c r="R30" s="2"/>
    </row>
    <row r="31" spans="1:18" ht="16.5" x14ac:dyDescent="0.3">
      <c r="A31" s="92">
        <v>30</v>
      </c>
      <c r="B31" s="93">
        <v>1205</v>
      </c>
      <c r="C31" s="93">
        <v>12</v>
      </c>
      <c r="D31" s="94" t="s">
        <v>20</v>
      </c>
      <c r="E31" s="94">
        <v>653</v>
      </c>
      <c r="F31" s="95">
        <v>90</v>
      </c>
      <c r="G31" s="94">
        <f t="shared" si="3"/>
        <v>743</v>
      </c>
      <c r="H31" s="94">
        <f t="shared" si="4"/>
        <v>817.30000000000007</v>
      </c>
      <c r="I31" s="96">
        <f>I30</f>
        <v>20750</v>
      </c>
      <c r="J31" s="97">
        <f t="shared" si="5"/>
        <v>15417250</v>
      </c>
      <c r="K31" s="98">
        <f t="shared" si="6"/>
        <v>18500700</v>
      </c>
      <c r="L31" s="99">
        <f t="shared" si="7"/>
        <v>46500</v>
      </c>
      <c r="M31" s="98">
        <f t="shared" si="8"/>
        <v>2124980</v>
      </c>
      <c r="N31" s="83"/>
      <c r="R31" s="2"/>
    </row>
    <row r="32" spans="1:18" ht="16.5" x14ac:dyDescent="0.3">
      <c r="A32" s="92">
        <v>31</v>
      </c>
      <c r="B32" s="93">
        <v>1301</v>
      </c>
      <c r="C32" s="93">
        <v>13</v>
      </c>
      <c r="D32" s="94" t="s">
        <v>20</v>
      </c>
      <c r="E32" s="94">
        <v>649</v>
      </c>
      <c r="F32" s="95">
        <v>90</v>
      </c>
      <c r="G32" s="94">
        <f t="shared" si="3"/>
        <v>739</v>
      </c>
      <c r="H32" s="94">
        <f t="shared" si="4"/>
        <v>812.90000000000009</v>
      </c>
      <c r="I32" s="96">
        <f>I31+50</f>
        <v>20800</v>
      </c>
      <c r="J32" s="97">
        <f t="shared" si="5"/>
        <v>15371200</v>
      </c>
      <c r="K32" s="98">
        <f t="shared" si="6"/>
        <v>18445440</v>
      </c>
      <c r="L32" s="99">
        <f t="shared" si="7"/>
        <v>46000</v>
      </c>
      <c r="M32" s="98">
        <f t="shared" si="8"/>
        <v>2113540.0000000005</v>
      </c>
      <c r="N32" s="83"/>
      <c r="R32" s="2"/>
    </row>
    <row r="33" spans="1:22" s="5" customFormat="1" ht="16.5" x14ac:dyDescent="0.25">
      <c r="A33" s="92">
        <v>32</v>
      </c>
      <c r="B33" s="93">
        <v>1302</v>
      </c>
      <c r="C33" s="93">
        <v>13</v>
      </c>
      <c r="D33" s="94" t="s">
        <v>22</v>
      </c>
      <c r="E33" s="94">
        <v>984</v>
      </c>
      <c r="F33" s="95">
        <v>169</v>
      </c>
      <c r="G33" s="94">
        <f t="shared" si="3"/>
        <v>1153</v>
      </c>
      <c r="H33" s="94">
        <f t="shared" si="4"/>
        <v>1268.3000000000002</v>
      </c>
      <c r="I33" s="96">
        <f>I32</f>
        <v>20800</v>
      </c>
      <c r="J33" s="97">
        <f t="shared" si="5"/>
        <v>23982400</v>
      </c>
      <c r="K33" s="98">
        <f t="shared" si="6"/>
        <v>28778880</v>
      </c>
      <c r="L33" s="99">
        <f t="shared" si="7"/>
        <v>72000</v>
      </c>
      <c r="M33" s="98">
        <f t="shared" si="8"/>
        <v>3297580.0000000005</v>
      </c>
      <c r="N33" s="84"/>
      <c r="R33" s="37"/>
      <c r="U33" s="25"/>
      <c r="V33" s="25"/>
    </row>
    <row r="34" spans="1:22" s="5" customFormat="1" ht="16.5" x14ac:dyDescent="0.25">
      <c r="A34" s="92">
        <v>33</v>
      </c>
      <c r="B34" s="93">
        <v>1303</v>
      </c>
      <c r="C34" s="93">
        <v>13</v>
      </c>
      <c r="D34" s="94" t="s">
        <v>20</v>
      </c>
      <c r="E34" s="94">
        <v>766</v>
      </c>
      <c r="F34" s="95">
        <v>119</v>
      </c>
      <c r="G34" s="94">
        <f t="shared" si="3"/>
        <v>885</v>
      </c>
      <c r="H34" s="94">
        <f t="shared" si="4"/>
        <v>973.50000000000011</v>
      </c>
      <c r="I34" s="96">
        <f>I33</f>
        <v>20800</v>
      </c>
      <c r="J34" s="97">
        <f t="shared" si="5"/>
        <v>18408000</v>
      </c>
      <c r="K34" s="98">
        <f t="shared" si="6"/>
        <v>22089600</v>
      </c>
      <c r="L34" s="99">
        <f t="shared" si="7"/>
        <v>55000</v>
      </c>
      <c r="M34" s="98">
        <f t="shared" si="8"/>
        <v>2531100.0000000005</v>
      </c>
      <c r="N34" s="84"/>
      <c r="R34" s="37"/>
      <c r="U34" s="25"/>
      <c r="V34" s="25"/>
    </row>
    <row r="35" spans="1:22" s="5" customFormat="1" ht="16.5" x14ac:dyDescent="0.25">
      <c r="A35" s="92">
        <v>34</v>
      </c>
      <c r="B35" s="93">
        <v>1304</v>
      </c>
      <c r="C35" s="93">
        <v>13</v>
      </c>
      <c r="D35" s="94" t="s">
        <v>22</v>
      </c>
      <c r="E35" s="94">
        <v>984</v>
      </c>
      <c r="F35" s="95">
        <v>169</v>
      </c>
      <c r="G35" s="94">
        <f t="shared" si="3"/>
        <v>1153</v>
      </c>
      <c r="H35" s="94">
        <f t="shared" si="4"/>
        <v>1268.3000000000002</v>
      </c>
      <c r="I35" s="96">
        <f>I34</f>
        <v>20800</v>
      </c>
      <c r="J35" s="97">
        <f t="shared" si="5"/>
        <v>23982400</v>
      </c>
      <c r="K35" s="98">
        <f t="shared" si="6"/>
        <v>28778880</v>
      </c>
      <c r="L35" s="99">
        <f t="shared" si="7"/>
        <v>72000</v>
      </c>
      <c r="M35" s="98">
        <f t="shared" si="8"/>
        <v>3297580.0000000005</v>
      </c>
      <c r="N35" s="84"/>
      <c r="R35" s="37"/>
      <c r="U35" s="25"/>
      <c r="V35" s="25"/>
    </row>
    <row r="36" spans="1:22" s="5" customFormat="1" ht="16.5" x14ac:dyDescent="0.25">
      <c r="A36" s="92">
        <v>35</v>
      </c>
      <c r="B36" s="93">
        <v>1305</v>
      </c>
      <c r="C36" s="93">
        <v>13</v>
      </c>
      <c r="D36" s="94" t="s">
        <v>20</v>
      </c>
      <c r="E36" s="94">
        <v>653</v>
      </c>
      <c r="F36" s="95">
        <v>90</v>
      </c>
      <c r="G36" s="94">
        <f t="shared" si="3"/>
        <v>743</v>
      </c>
      <c r="H36" s="94">
        <f t="shared" si="4"/>
        <v>817.30000000000007</v>
      </c>
      <c r="I36" s="96">
        <f>I35</f>
        <v>20800</v>
      </c>
      <c r="J36" s="97">
        <f t="shared" si="5"/>
        <v>15454400</v>
      </c>
      <c r="K36" s="98">
        <f t="shared" si="6"/>
        <v>18545280</v>
      </c>
      <c r="L36" s="99">
        <f t="shared" si="7"/>
        <v>46500</v>
      </c>
      <c r="M36" s="98">
        <f t="shared" si="8"/>
        <v>2124980</v>
      </c>
      <c r="N36" s="84"/>
      <c r="R36" s="37"/>
      <c r="U36" s="25"/>
      <c r="V36" s="25"/>
    </row>
    <row r="37" spans="1:22" ht="16.5" x14ac:dyDescent="0.3">
      <c r="A37" s="92">
        <v>36</v>
      </c>
      <c r="B37" s="93">
        <v>1401</v>
      </c>
      <c r="C37" s="93">
        <v>14</v>
      </c>
      <c r="D37" s="94" t="s">
        <v>20</v>
      </c>
      <c r="E37" s="94">
        <v>649</v>
      </c>
      <c r="F37" s="95">
        <v>90</v>
      </c>
      <c r="G37" s="94">
        <f t="shared" si="3"/>
        <v>739</v>
      </c>
      <c r="H37" s="94">
        <f t="shared" si="4"/>
        <v>812.90000000000009</v>
      </c>
      <c r="I37" s="96">
        <f>I36+50</f>
        <v>20850</v>
      </c>
      <c r="J37" s="97">
        <f t="shared" si="5"/>
        <v>15408150</v>
      </c>
      <c r="K37" s="98">
        <f t="shared" si="6"/>
        <v>18489780</v>
      </c>
      <c r="L37" s="99">
        <f t="shared" si="7"/>
        <v>46000</v>
      </c>
      <c r="M37" s="98">
        <f t="shared" si="8"/>
        <v>2113540.0000000005</v>
      </c>
      <c r="N37" s="83"/>
      <c r="R37" s="2"/>
    </row>
    <row r="38" spans="1:22" ht="16.5" x14ac:dyDescent="0.3">
      <c r="A38" s="92">
        <v>37</v>
      </c>
      <c r="B38" s="93">
        <v>1402</v>
      </c>
      <c r="C38" s="100">
        <v>14</v>
      </c>
      <c r="D38" s="94" t="s">
        <v>22</v>
      </c>
      <c r="E38" s="94">
        <v>984</v>
      </c>
      <c r="F38" s="95">
        <v>169</v>
      </c>
      <c r="G38" s="94">
        <f t="shared" si="3"/>
        <v>1153</v>
      </c>
      <c r="H38" s="94">
        <f t="shared" si="4"/>
        <v>1268.3000000000002</v>
      </c>
      <c r="I38" s="96">
        <f>I37</f>
        <v>20850</v>
      </c>
      <c r="J38" s="97">
        <f t="shared" si="5"/>
        <v>24040050</v>
      </c>
      <c r="K38" s="98">
        <f t="shared" si="6"/>
        <v>28848060</v>
      </c>
      <c r="L38" s="99">
        <f t="shared" si="7"/>
        <v>72000</v>
      </c>
      <c r="M38" s="98">
        <f t="shared" si="8"/>
        <v>3297580.0000000005</v>
      </c>
      <c r="N38" s="83"/>
      <c r="R38" s="2"/>
    </row>
    <row r="39" spans="1:22" ht="16.5" x14ac:dyDescent="0.3">
      <c r="A39" s="92">
        <v>38</v>
      </c>
      <c r="B39" s="93">
        <v>1403</v>
      </c>
      <c r="C39" s="100">
        <v>14</v>
      </c>
      <c r="D39" s="94" t="s">
        <v>20</v>
      </c>
      <c r="E39" s="94">
        <v>766</v>
      </c>
      <c r="F39" s="95">
        <v>119</v>
      </c>
      <c r="G39" s="94">
        <f t="shared" si="3"/>
        <v>885</v>
      </c>
      <c r="H39" s="94">
        <f t="shared" si="4"/>
        <v>973.50000000000011</v>
      </c>
      <c r="I39" s="96">
        <f>I38</f>
        <v>20850</v>
      </c>
      <c r="J39" s="97">
        <f t="shared" si="5"/>
        <v>18452250</v>
      </c>
      <c r="K39" s="98">
        <f t="shared" si="6"/>
        <v>22142700</v>
      </c>
      <c r="L39" s="99">
        <f t="shared" si="7"/>
        <v>55500</v>
      </c>
      <c r="M39" s="98">
        <f t="shared" si="8"/>
        <v>2531100.0000000005</v>
      </c>
      <c r="N39" s="83"/>
      <c r="R39" s="2"/>
    </row>
    <row r="40" spans="1:22" ht="16.5" x14ac:dyDescent="0.3">
      <c r="A40" s="92">
        <v>39</v>
      </c>
      <c r="B40" s="93">
        <v>1404</v>
      </c>
      <c r="C40" s="100">
        <v>14</v>
      </c>
      <c r="D40" s="94" t="s">
        <v>22</v>
      </c>
      <c r="E40" s="94">
        <v>984</v>
      </c>
      <c r="F40" s="95">
        <v>169</v>
      </c>
      <c r="G40" s="94">
        <f t="shared" si="3"/>
        <v>1153</v>
      </c>
      <c r="H40" s="94">
        <f t="shared" si="4"/>
        <v>1268.3000000000002</v>
      </c>
      <c r="I40" s="96">
        <f>I39</f>
        <v>20850</v>
      </c>
      <c r="J40" s="97">
        <f t="shared" si="5"/>
        <v>24040050</v>
      </c>
      <c r="K40" s="98">
        <f t="shared" si="6"/>
        <v>28848060</v>
      </c>
      <c r="L40" s="99">
        <f t="shared" si="7"/>
        <v>72000</v>
      </c>
      <c r="M40" s="98">
        <f t="shared" si="8"/>
        <v>3297580.0000000005</v>
      </c>
      <c r="N40" s="83"/>
      <c r="R40" s="2"/>
    </row>
    <row r="41" spans="1:22" ht="16.5" x14ac:dyDescent="0.3">
      <c r="A41" s="92">
        <v>40</v>
      </c>
      <c r="B41" s="93">
        <v>1405</v>
      </c>
      <c r="C41" s="100">
        <v>14</v>
      </c>
      <c r="D41" s="94" t="s">
        <v>20</v>
      </c>
      <c r="E41" s="94">
        <v>653</v>
      </c>
      <c r="F41" s="95">
        <v>90</v>
      </c>
      <c r="G41" s="94">
        <f t="shared" si="3"/>
        <v>743</v>
      </c>
      <c r="H41" s="94">
        <f t="shared" si="4"/>
        <v>817.30000000000007</v>
      </c>
      <c r="I41" s="96">
        <f>I40</f>
        <v>20850</v>
      </c>
      <c r="J41" s="97">
        <f t="shared" si="5"/>
        <v>15491550</v>
      </c>
      <c r="K41" s="98">
        <f t="shared" si="6"/>
        <v>18589860</v>
      </c>
      <c r="L41" s="99">
        <f t="shared" si="7"/>
        <v>46500</v>
      </c>
      <c r="M41" s="98">
        <f t="shared" si="8"/>
        <v>2124980</v>
      </c>
      <c r="N41" s="83"/>
      <c r="R41" s="2"/>
    </row>
    <row r="42" spans="1:22" ht="16.5" x14ac:dyDescent="0.3">
      <c r="A42" s="92">
        <v>41</v>
      </c>
      <c r="B42" s="94">
        <v>1501</v>
      </c>
      <c r="C42" s="100">
        <v>15</v>
      </c>
      <c r="D42" s="94" t="s">
        <v>20</v>
      </c>
      <c r="E42" s="94">
        <v>649</v>
      </c>
      <c r="F42" s="95">
        <v>90</v>
      </c>
      <c r="G42" s="94">
        <f t="shared" si="3"/>
        <v>739</v>
      </c>
      <c r="H42" s="94">
        <f t="shared" si="4"/>
        <v>812.90000000000009</v>
      </c>
      <c r="I42" s="96">
        <f>I41+50</f>
        <v>20900</v>
      </c>
      <c r="J42" s="97">
        <f t="shared" si="5"/>
        <v>15445100</v>
      </c>
      <c r="K42" s="98">
        <f t="shared" si="6"/>
        <v>18534120</v>
      </c>
      <c r="L42" s="99">
        <f t="shared" si="7"/>
        <v>46500</v>
      </c>
      <c r="M42" s="98">
        <f t="shared" si="8"/>
        <v>2113540.0000000005</v>
      </c>
      <c r="N42" s="83"/>
      <c r="R42" s="2"/>
    </row>
    <row r="43" spans="1:22" ht="16.5" x14ac:dyDescent="0.3">
      <c r="A43" s="92">
        <v>42</v>
      </c>
      <c r="B43" s="94">
        <v>1502</v>
      </c>
      <c r="C43" s="100">
        <v>15</v>
      </c>
      <c r="D43" s="94" t="s">
        <v>22</v>
      </c>
      <c r="E43" s="94">
        <v>984</v>
      </c>
      <c r="F43" s="95">
        <v>169</v>
      </c>
      <c r="G43" s="94">
        <f t="shared" si="3"/>
        <v>1153</v>
      </c>
      <c r="H43" s="94">
        <f t="shared" si="4"/>
        <v>1268.3000000000002</v>
      </c>
      <c r="I43" s="96">
        <f>I42</f>
        <v>20900</v>
      </c>
      <c r="J43" s="97">
        <f t="shared" si="5"/>
        <v>24097700</v>
      </c>
      <c r="K43" s="98">
        <f t="shared" si="6"/>
        <v>28917240</v>
      </c>
      <c r="L43" s="99">
        <f t="shared" si="7"/>
        <v>72500</v>
      </c>
      <c r="M43" s="98">
        <f t="shared" si="8"/>
        <v>3297580.0000000005</v>
      </c>
      <c r="N43" s="83"/>
      <c r="R43" s="2"/>
    </row>
    <row r="44" spans="1:22" ht="16.5" x14ac:dyDescent="0.3">
      <c r="A44" s="92">
        <v>43</v>
      </c>
      <c r="B44" s="94">
        <v>1503</v>
      </c>
      <c r="C44" s="100">
        <v>15</v>
      </c>
      <c r="D44" s="94" t="s">
        <v>20</v>
      </c>
      <c r="E44" s="94">
        <v>766</v>
      </c>
      <c r="F44" s="95">
        <v>119</v>
      </c>
      <c r="G44" s="94">
        <f t="shared" si="3"/>
        <v>885</v>
      </c>
      <c r="H44" s="94">
        <f t="shared" si="4"/>
        <v>973.50000000000011</v>
      </c>
      <c r="I44" s="96">
        <f>I43</f>
        <v>20900</v>
      </c>
      <c r="J44" s="97">
        <f t="shared" si="5"/>
        <v>18496500</v>
      </c>
      <c r="K44" s="98">
        <f t="shared" si="6"/>
        <v>22195800</v>
      </c>
      <c r="L44" s="99">
        <f t="shared" si="7"/>
        <v>55500</v>
      </c>
      <c r="M44" s="98">
        <f t="shared" si="8"/>
        <v>2531100.0000000005</v>
      </c>
      <c r="N44" s="83"/>
      <c r="R44" s="2"/>
    </row>
    <row r="45" spans="1:22" ht="16.5" x14ac:dyDescent="0.3">
      <c r="A45" s="92">
        <v>44</v>
      </c>
      <c r="B45" s="94">
        <v>1504</v>
      </c>
      <c r="C45" s="100">
        <v>15</v>
      </c>
      <c r="D45" s="94" t="s">
        <v>22</v>
      </c>
      <c r="E45" s="94">
        <v>984</v>
      </c>
      <c r="F45" s="95">
        <v>169</v>
      </c>
      <c r="G45" s="94">
        <f t="shared" si="3"/>
        <v>1153</v>
      </c>
      <c r="H45" s="94">
        <f t="shared" si="4"/>
        <v>1268.3000000000002</v>
      </c>
      <c r="I45" s="96">
        <f>I44</f>
        <v>20900</v>
      </c>
      <c r="J45" s="97">
        <f t="shared" si="5"/>
        <v>24097700</v>
      </c>
      <c r="K45" s="98">
        <f t="shared" si="6"/>
        <v>28917240</v>
      </c>
      <c r="L45" s="99">
        <f t="shared" si="7"/>
        <v>72500</v>
      </c>
      <c r="M45" s="98">
        <f t="shared" si="8"/>
        <v>3297580.0000000005</v>
      </c>
      <c r="N45" s="83"/>
      <c r="R45" s="2"/>
    </row>
    <row r="46" spans="1:22" ht="16.5" x14ac:dyDescent="0.3">
      <c r="A46" s="92">
        <v>45</v>
      </c>
      <c r="B46" s="94">
        <v>1505</v>
      </c>
      <c r="C46" s="100">
        <v>15</v>
      </c>
      <c r="D46" s="94" t="s">
        <v>20</v>
      </c>
      <c r="E46" s="94">
        <v>653</v>
      </c>
      <c r="F46" s="95">
        <v>90</v>
      </c>
      <c r="G46" s="94">
        <f t="shared" si="3"/>
        <v>743</v>
      </c>
      <c r="H46" s="94">
        <f t="shared" si="4"/>
        <v>817.30000000000007</v>
      </c>
      <c r="I46" s="96">
        <f>I45</f>
        <v>20900</v>
      </c>
      <c r="J46" s="97">
        <f t="shared" si="5"/>
        <v>15528700</v>
      </c>
      <c r="K46" s="98">
        <f t="shared" si="6"/>
        <v>18634440</v>
      </c>
      <c r="L46" s="99">
        <f t="shared" si="7"/>
        <v>46500</v>
      </c>
      <c r="M46" s="98">
        <f t="shared" si="8"/>
        <v>2124980</v>
      </c>
      <c r="N46" s="83"/>
      <c r="R46" s="2"/>
    </row>
    <row r="47" spans="1:22" ht="16.5" x14ac:dyDescent="0.3">
      <c r="A47" s="92">
        <v>46</v>
      </c>
      <c r="B47" s="94">
        <v>1601</v>
      </c>
      <c r="C47" s="100">
        <v>16</v>
      </c>
      <c r="D47" s="94" t="s">
        <v>20</v>
      </c>
      <c r="E47" s="94">
        <v>649</v>
      </c>
      <c r="F47" s="95">
        <v>90</v>
      </c>
      <c r="G47" s="94">
        <f t="shared" si="3"/>
        <v>739</v>
      </c>
      <c r="H47" s="94">
        <f t="shared" si="4"/>
        <v>812.90000000000009</v>
      </c>
      <c r="I47" s="96">
        <f>I46+50</f>
        <v>20950</v>
      </c>
      <c r="J47" s="97">
        <f t="shared" si="5"/>
        <v>15482050</v>
      </c>
      <c r="K47" s="98">
        <f t="shared" si="6"/>
        <v>18578460</v>
      </c>
      <c r="L47" s="99">
        <f t="shared" si="7"/>
        <v>46500</v>
      </c>
      <c r="M47" s="98">
        <f t="shared" si="8"/>
        <v>2113540.0000000005</v>
      </c>
      <c r="N47" s="83"/>
      <c r="R47" s="2"/>
    </row>
    <row r="48" spans="1:22" ht="16.5" x14ac:dyDescent="0.3">
      <c r="A48" s="92">
        <v>47</v>
      </c>
      <c r="B48" s="94">
        <v>1602</v>
      </c>
      <c r="C48" s="100">
        <v>16</v>
      </c>
      <c r="D48" s="94" t="s">
        <v>22</v>
      </c>
      <c r="E48" s="94">
        <v>984</v>
      </c>
      <c r="F48" s="95">
        <v>169</v>
      </c>
      <c r="G48" s="94">
        <f t="shared" si="3"/>
        <v>1153</v>
      </c>
      <c r="H48" s="94">
        <f t="shared" si="4"/>
        <v>1268.3000000000002</v>
      </c>
      <c r="I48" s="96">
        <f>I47</f>
        <v>20950</v>
      </c>
      <c r="J48" s="97">
        <f t="shared" si="5"/>
        <v>24155350</v>
      </c>
      <c r="K48" s="98">
        <f t="shared" si="6"/>
        <v>28986420</v>
      </c>
      <c r="L48" s="99">
        <f t="shared" si="7"/>
        <v>72500</v>
      </c>
      <c r="M48" s="98">
        <f t="shared" si="8"/>
        <v>3297580.0000000005</v>
      </c>
      <c r="N48" s="83"/>
      <c r="R48" s="2"/>
    </row>
    <row r="49" spans="1:18" ht="16.5" x14ac:dyDescent="0.3">
      <c r="A49" s="92">
        <v>48</v>
      </c>
      <c r="B49" s="94">
        <v>1603</v>
      </c>
      <c r="C49" s="100">
        <v>16</v>
      </c>
      <c r="D49" s="94" t="s">
        <v>20</v>
      </c>
      <c r="E49" s="94">
        <v>766</v>
      </c>
      <c r="F49" s="95">
        <v>119</v>
      </c>
      <c r="G49" s="94">
        <f t="shared" si="3"/>
        <v>885</v>
      </c>
      <c r="H49" s="94">
        <f t="shared" si="4"/>
        <v>973.50000000000011</v>
      </c>
      <c r="I49" s="96">
        <f>I48</f>
        <v>20950</v>
      </c>
      <c r="J49" s="97">
        <f t="shared" si="5"/>
        <v>18540750</v>
      </c>
      <c r="K49" s="98">
        <f t="shared" si="6"/>
        <v>22248900</v>
      </c>
      <c r="L49" s="99">
        <f t="shared" si="7"/>
        <v>55500</v>
      </c>
      <c r="M49" s="98">
        <f t="shared" si="8"/>
        <v>2531100.0000000005</v>
      </c>
      <c r="N49" s="83"/>
      <c r="R49" s="2"/>
    </row>
    <row r="50" spans="1:18" ht="16.5" x14ac:dyDescent="0.3">
      <c r="A50" s="92">
        <v>49</v>
      </c>
      <c r="B50" s="94">
        <v>1604</v>
      </c>
      <c r="C50" s="100">
        <v>16</v>
      </c>
      <c r="D50" s="94" t="s">
        <v>22</v>
      </c>
      <c r="E50" s="94">
        <v>990</v>
      </c>
      <c r="F50" s="95">
        <v>169</v>
      </c>
      <c r="G50" s="94">
        <f t="shared" si="3"/>
        <v>1159</v>
      </c>
      <c r="H50" s="94">
        <f t="shared" si="4"/>
        <v>1274.9000000000001</v>
      </c>
      <c r="I50" s="96">
        <f>I49</f>
        <v>20950</v>
      </c>
      <c r="J50" s="97">
        <f t="shared" si="5"/>
        <v>24281050</v>
      </c>
      <c r="K50" s="98">
        <f t="shared" si="6"/>
        <v>29137260</v>
      </c>
      <c r="L50" s="99">
        <f t="shared" si="7"/>
        <v>73000</v>
      </c>
      <c r="M50" s="98">
        <f t="shared" si="8"/>
        <v>3314740.0000000005</v>
      </c>
      <c r="N50" s="83"/>
      <c r="R50" s="2"/>
    </row>
    <row r="51" spans="1:18" ht="16.5" x14ac:dyDescent="0.3">
      <c r="A51" s="92">
        <v>50</v>
      </c>
      <c r="B51" s="94">
        <v>1605</v>
      </c>
      <c r="C51" s="100">
        <v>16</v>
      </c>
      <c r="D51" s="94" t="s">
        <v>20</v>
      </c>
      <c r="E51" s="94">
        <v>653</v>
      </c>
      <c r="F51" s="95">
        <v>90</v>
      </c>
      <c r="G51" s="94">
        <f t="shared" si="3"/>
        <v>743</v>
      </c>
      <c r="H51" s="94">
        <f t="shared" si="4"/>
        <v>817.30000000000007</v>
      </c>
      <c r="I51" s="96">
        <f>I50</f>
        <v>20950</v>
      </c>
      <c r="J51" s="97">
        <f t="shared" si="5"/>
        <v>15565850</v>
      </c>
      <c r="K51" s="98">
        <f t="shared" si="6"/>
        <v>18679020</v>
      </c>
      <c r="L51" s="99">
        <f t="shared" si="7"/>
        <v>46500</v>
      </c>
      <c r="M51" s="98">
        <f t="shared" si="8"/>
        <v>2124980</v>
      </c>
      <c r="N51" s="83"/>
      <c r="R51" s="2"/>
    </row>
    <row r="52" spans="1:18" ht="16.5" x14ac:dyDescent="0.3">
      <c r="A52" s="92">
        <v>51</v>
      </c>
      <c r="B52" s="94">
        <v>1701</v>
      </c>
      <c r="C52" s="100">
        <v>17</v>
      </c>
      <c r="D52" s="94" t="s">
        <v>20</v>
      </c>
      <c r="E52" s="94">
        <v>649</v>
      </c>
      <c r="F52" s="95">
        <v>90</v>
      </c>
      <c r="G52" s="94">
        <f t="shared" si="3"/>
        <v>739</v>
      </c>
      <c r="H52" s="94">
        <f t="shared" si="4"/>
        <v>812.90000000000009</v>
      </c>
      <c r="I52" s="96">
        <f>I51+50</f>
        <v>21000</v>
      </c>
      <c r="J52" s="97">
        <f t="shared" si="5"/>
        <v>15519000</v>
      </c>
      <c r="K52" s="98">
        <f t="shared" si="6"/>
        <v>18622800</v>
      </c>
      <c r="L52" s="99">
        <f t="shared" si="7"/>
        <v>46500</v>
      </c>
      <c r="M52" s="98">
        <f t="shared" si="8"/>
        <v>2113540.0000000005</v>
      </c>
      <c r="N52" s="83"/>
      <c r="R52" s="2"/>
    </row>
    <row r="53" spans="1:18" ht="16.5" x14ac:dyDescent="0.3">
      <c r="A53" s="92">
        <v>52</v>
      </c>
      <c r="B53" s="94">
        <v>1702</v>
      </c>
      <c r="C53" s="100">
        <v>17</v>
      </c>
      <c r="D53" s="94" t="s">
        <v>22</v>
      </c>
      <c r="E53" s="94">
        <v>984</v>
      </c>
      <c r="F53" s="95">
        <v>169</v>
      </c>
      <c r="G53" s="94">
        <f t="shared" si="3"/>
        <v>1153</v>
      </c>
      <c r="H53" s="94">
        <f t="shared" si="4"/>
        <v>1268.3000000000002</v>
      </c>
      <c r="I53" s="96">
        <f>I52</f>
        <v>21000</v>
      </c>
      <c r="J53" s="97">
        <f t="shared" si="5"/>
        <v>24213000</v>
      </c>
      <c r="K53" s="98">
        <f t="shared" si="6"/>
        <v>29055600</v>
      </c>
      <c r="L53" s="99">
        <f t="shared" si="7"/>
        <v>72500</v>
      </c>
      <c r="M53" s="98">
        <f t="shared" si="8"/>
        <v>3297580.0000000005</v>
      </c>
      <c r="N53" s="83"/>
      <c r="R53" s="2"/>
    </row>
    <row r="54" spans="1:18" ht="16.5" x14ac:dyDescent="0.3">
      <c r="A54" s="92">
        <v>53</v>
      </c>
      <c r="B54" s="94">
        <v>1703</v>
      </c>
      <c r="C54" s="100">
        <v>17</v>
      </c>
      <c r="D54" s="94" t="s">
        <v>20</v>
      </c>
      <c r="E54" s="94">
        <v>766</v>
      </c>
      <c r="F54" s="95">
        <v>119</v>
      </c>
      <c r="G54" s="94">
        <f t="shared" si="3"/>
        <v>885</v>
      </c>
      <c r="H54" s="94">
        <f t="shared" si="4"/>
        <v>973.50000000000011</v>
      </c>
      <c r="I54" s="96">
        <f>I53</f>
        <v>21000</v>
      </c>
      <c r="J54" s="97">
        <f t="shared" si="5"/>
        <v>18585000</v>
      </c>
      <c r="K54" s="98">
        <f t="shared" si="6"/>
        <v>22302000</v>
      </c>
      <c r="L54" s="99">
        <f t="shared" si="7"/>
        <v>56000</v>
      </c>
      <c r="M54" s="98">
        <f t="shared" si="8"/>
        <v>2531100.0000000005</v>
      </c>
      <c r="N54" s="83"/>
      <c r="R54" s="2"/>
    </row>
    <row r="55" spans="1:18" ht="16.5" x14ac:dyDescent="0.3">
      <c r="A55" s="92">
        <v>54</v>
      </c>
      <c r="B55" s="94">
        <v>1704</v>
      </c>
      <c r="C55" s="100">
        <v>17</v>
      </c>
      <c r="D55" s="94" t="s">
        <v>22</v>
      </c>
      <c r="E55" s="94">
        <v>990</v>
      </c>
      <c r="F55" s="95">
        <v>169</v>
      </c>
      <c r="G55" s="94">
        <f t="shared" si="3"/>
        <v>1159</v>
      </c>
      <c r="H55" s="94">
        <f t="shared" si="4"/>
        <v>1274.9000000000001</v>
      </c>
      <c r="I55" s="96">
        <f>I54</f>
        <v>21000</v>
      </c>
      <c r="J55" s="97">
        <f t="shared" si="5"/>
        <v>24339000</v>
      </c>
      <c r="K55" s="98">
        <f t="shared" si="6"/>
        <v>29206800</v>
      </c>
      <c r="L55" s="99">
        <f t="shared" si="7"/>
        <v>73000</v>
      </c>
      <c r="M55" s="98">
        <f t="shared" si="8"/>
        <v>3314740.0000000005</v>
      </c>
      <c r="N55" s="83"/>
      <c r="R55" s="2"/>
    </row>
    <row r="56" spans="1:18" ht="16.5" x14ac:dyDescent="0.3">
      <c r="A56" s="92">
        <v>55</v>
      </c>
      <c r="B56" s="94">
        <v>1705</v>
      </c>
      <c r="C56" s="100">
        <v>17</v>
      </c>
      <c r="D56" s="94" t="s">
        <v>20</v>
      </c>
      <c r="E56" s="94">
        <v>653</v>
      </c>
      <c r="F56" s="95">
        <v>90</v>
      </c>
      <c r="G56" s="94">
        <f t="shared" si="3"/>
        <v>743</v>
      </c>
      <c r="H56" s="94">
        <f t="shared" si="4"/>
        <v>817.30000000000007</v>
      </c>
      <c r="I56" s="96">
        <f>I55</f>
        <v>21000</v>
      </c>
      <c r="J56" s="97">
        <f t="shared" si="5"/>
        <v>15603000</v>
      </c>
      <c r="K56" s="98">
        <f t="shared" si="6"/>
        <v>18723600</v>
      </c>
      <c r="L56" s="99">
        <f t="shared" si="7"/>
        <v>47000</v>
      </c>
      <c r="M56" s="98">
        <f t="shared" si="8"/>
        <v>2124980</v>
      </c>
      <c r="N56" s="83"/>
      <c r="R56" s="2"/>
    </row>
    <row r="57" spans="1:18" ht="16.5" x14ac:dyDescent="0.3">
      <c r="A57" s="92">
        <v>56</v>
      </c>
      <c r="B57" s="94">
        <v>1801</v>
      </c>
      <c r="C57" s="100">
        <v>18</v>
      </c>
      <c r="D57" s="94" t="s">
        <v>20</v>
      </c>
      <c r="E57" s="94">
        <v>649</v>
      </c>
      <c r="F57" s="95">
        <v>90</v>
      </c>
      <c r="G57" s="94">
        <f t="shared" si="3"/>
        <v>739</v>
      </c>
      <c r="H57" s="94">
        <f t="shared" si="4"/>
        <v>812.90000000000009</v>
      </c>
      <c r="I57" s="96">
        <f>I56+50</f>
        <v>21050</v>
      </c>
      <c r="J57" s="97">
        <f t="shared" si="5"/>
        <v>15555950</v>
      </c>
      <c r="K57" s="98">
        <f t="shared" si="6"/>
        <v>18667140</v>
      </c>
      <c r="L57" s="99">
        <f t="shared" si="7"/>
        <v>46500</v>
      </c>
      <c r="M57" s="98">
        <f t="shared" si="8"/>
        <v>2113540.0000000005</v>
      </c>
      <c r="N57" s="83"/>
      <c r="R57" s="2"/>
    </row>
    <row r="58" spans="1:18" ht="16.5" x14ac:dyDescent="0.3">
      <c r="A58" s="92">
        <v>57</v>
      </c>
      <c r="B58" s="94">
        <v>1802</v>
      </c>
      <c r="C58" s="100">
        <v>18</v>
      </c>
      <c r="D58" s="94" t="s">
        <v>22</v>
      </c>
      <c r="E58" s="94">
        <v>984</v>
      </c>
      <c r="F58" s="95">
        <v>169</v>
      </c>
      <c r="G58" s="94">
        <f t="shared" si="3"/>
        <v>1153</v>
      </c>
      <c r="H58" s="94">
        <f t="shared" si="4"/>
        <v>1268.3000000000002</v>
      </c>
      <c r="I58" s="96">
        <f>I57</f>
        <v>21050</v>
      </c>
      <c r="J58" s="97">
        <f t="shared" si="5"/>
        <v>24270650</v>
      </c>
      <c r="K58" s="98">
        <f t="shared" si="6"/>
        <v>29124780</v>
      </c>
      <c r="L58" s="99">
        <f t="shared" si="7"/>
        <v>73000</v>
      </c>
      <c r="M58" s="98">
        <f t="shared" si="8"/>
        <v>3297580.0000000005</v>
      </c>
      <c r="N58" s="83"/>
      <c r="R58" s="2"/>
    </row>
    <row r="59" spans="1:18" ht="16.5" x14ac:dyDescent="0.3">
      <c r="A59" s="92">
        <v>58</v>
      </c>
      <c r="B59" s="94">
        <v>1803</v>
      </c>
      <c r="C59" s="100">
        <v>18</v>
      </c>
      <c r="D59" s="94" t="s">
        <v>20</v>
      </c>
      <c r="E59" s="94">
        <v>766</v>
      </c>
      <c r="F59" s="95">
        <v>119</v>
      </c>
      <c r="G59" s="94">
        <f t="shared" si="3"/>
        <v>885</v>
      </c>
      <c r="H59" s="94">
        <f t="shared" si="4"/>
        <v>973.50000000000011</v>
      </c>
      <c r="I59" s="96">
        <f>I58</f>
        <v>21050</v>
      </c>
      <c r="J59" s="97">
        <f t="shared" si="5"/>
        <v>18629250</v>
      </c>
      <c r="K59" s="98">
        <f t="shared" si="6"/>
        <v>22355100</v>
      </c>
      <c r="L59" s="99">
        <f t="shared" si="7"/>
        <v>56000</v>
      </c>
      <c r="M59" s="98">
        <f t="shared" si="8"/>
        <v>2531100.0000000005</v>
      </c>
      <c r="N59" s="83"/>
      <c r="R59" s="2"/>
    </row>
    <row r="60" spans="1:18" ht="16.5" x14ac:dyDescent="0.3">
      <c r="A60" s="92">
        <v>59</v>
      </c>
      <c r="B60" s="94">
        <v>1804</v>
      </c>
      <c r="C60" s="100">
        <v>18</v>
      </c>
      <c r="D60" s="94" t="s">
        <v>22</v>
      </c>
      <c r="E60" s="94">
        <v>990</v>
      </c>
      <c r="F60" s="95">
        <v>169</v>
      </c>
      <c r="G60" s="94">
        <f t="shared" si="3"/>
        <v>1159</v>
      </c>
      <c r="H60" s="94">
        <f t="shared" si="4"/>
        <v>1274.9000000000001</v>
      </c>
      <c r="I60" s="96">
        <f>I59</f>
        <v>21050</v>
      </c>
      <c r="J60" s="97">
        <f t="shared" si="5"/>
        <v>24396950</v>
      </c>
      <c r="K60" s="98">
        <f t="shared" si="6"/>
        <v>29276340</v>
      </c>
      <c r="L60" s="99">
        <f t="shared" si="7"/>
        <v>73000</v>
      </c>
      <c r="M60" s="98">
        <f t="shared" si="8"/>
        <v>3314740.0000000005</v>
      </c>
      <c r="N60" s="83"/>
      <c r="R60" s="2"/>
    </row>
    <row r="61" spans="1:18" ht="16.5" x14ac:dyDescent="0.3">
      <c r="A61" s="92">
        <v>60</v>
      </c>
      <c r="B61" s="94">
        <v>1805</v>
      </c>
      <c r="C61" s="100">
        <v>18</v>
      </c>
      <c r="D61" s="94" t="s">
        <v>20</v>
      </c>
      <c r="E61" s="94">
        <v>653</v>
      </c>
      <c r="F61" s="95">
        <v>90</v>
      </c>
      <c r="G61" s="94">
        <f t="shared" si="3"/>
        <v>743</v>
      </c>
      <c r="H61" s="94">
        <f t="shared" si="4"/>
        <v>817.30000000000007</v>
      </c>
      <c r="I61" s="96">
        <f>I60</f>
        <v>21050</v>
      </c>
      <c r="J61" s="97">
        <f t="shared" si="5"/>
        <v>15640150</v>
      </c>
      <c r="K61" s="98">
        <f t="shared" si="6"/>
        <v>18768180</v>
      </c>
      <c r="L61" s="99">
        <f t="shared" si="7"/>
        <v>47000</v>
      </c>
      <c r="M61" s="98">
        <f t="shared" si="8"/>
        <v>2124980</v>
      </c>
      <c r="N61" s="83"/>
      <c r="R61" s="2"/>
    </row>
    <row r="62" spans="1:18" ht="16.5" x14ac:dyDescent="0.3">
      <c r="A62" s="92">
        <v>61</v>
      </c>
      <c r="B62" s="94">
        <v>1901</v>
      </c>
      <c r="C62" s="100">
        <v>19</v>
      </c>
      <c r="D62" s="94" t="s">
        <v>20</v>
      </c>
      <c r="E62" s="94">
        <v>649</v>
      </c>
      <c r="F62" s="95">
        <v>90</v>
      </c>
      <c r="G62" s="94">
        <f t="shared" si="3"/>
        <v>739</v>
      </c>
      <c r="H62" s="94">
        <f t="shared" si="4"/>
        <v>812.90000000000009</v>
      </c>
      <c r="I62" s="96">
        <f>I61+50</f>
        <v>21100</v>
      </c>
      <c r="J62" s="97">
        <f t="shared" si="5"/>
        <v>15592900</v>
      </c>
      <c r="K62" s="98">
        <f t="shared" si="6"/>
        <v>18711480</v>
      </c>
      <c r="L62" s="99">
        <f t="shared" si="7"/>
        <v>47000</v>
      </c>
      <c r="M62" s="98">
        <f t="shared" si="8"/>
        <v>2113540.0000000005</v>
      </c>
      <c r="N62" s="83"/>
      <c r="R62" s="2"/>
    </row>
    <row r="63" spans="1:18" ht="16.5" x14ac:dyDescent="0.3">
      <c r="A63" s="92">
        <v>62</v>
      </c>
      <c r="B63" s="94">
        <v>1902</v>
      </c>
      <c r="C63" s="100">
        <v>19</v>
      </c>
      <c r="D63" s="94" t="s">
        <v>22</v>
      </c>
      <c r="E63" s="94">
        <v>984</v>
      </c>
      <c r="F63" s="95">
        <v>169</v>
      </c>
      <c r="G63" s="94">
        <f t="shared" si="3"/>
        <v>1153</v>
      </c>
      <c r="H63" s="94">
        <f t="shared" si="4"/>
        <v>1268.3000000000002</v>
      </c>
      <c r="I63" s="96">
        <f>I62</f>
        <v>21100</v>
      </c>
      <c r="J63" s="97">
        <f t="shared" si="5"/>
        <v>24328300</v>
      </c>
      <c r="K63" s="98">
        <f t="shared" si="6"/>
        <v>29193960</v>
      </c>
      <c r="L63" s="99">
        <f t="shared" si="7"/>
        <v>73000</v>
      </c>
      <c r="M63" s="98">
        <f t="shared" si="8"/>
        <v>3297580.0000000005</v>
      </c>
      <c r="N63" s="83"/>
      <c r="R63" s="2"/>
    </row>
    <row r="64" spans="1:18" ht="16.5" x14ac:dyDescent="0.3">
      <c r="A64" s="92">
        <v>63</v>
      </c>
      <c r="B64" s="94">
        <v>1903</v>
      </c>
      <c r="C64" s="100">
        <v>19</v>
      </c>
      <c r="D64" s="94" t="s">
        <v>20</v>
      </c>
      <c r="E64" s="94">
        <v>766</v>
      </c>
      <c r="F64" s="95">
        <v>119</v>
      </c>
      <c r="G64" s="94">
        <f t="shared" si="3"/>
        <v>885</v>
      </c>
      <c r="H64" s="94">
        <f t="shared" si="4"/>
        <v>973.50000000000011</v>
      </c>
      <c r="I64" s="96">
        <f>I63</f>
        <v>21100</v>
      </c>
      <c r="J64" s="97">
        <f t="shared" si="5"/>
        <v>18673500</v>
      </c>
      <c r="K64" s="98">
        <f t="shared" si="6"/>
        <v>22408200</v>
      </c>
      <c r="L64" s="99">
        <f t="shared" si="7"/>
        <v>56000</v>
      </c>
      <c r="M64" s="98">
        <f t="shared" si="8"/>
        <v>2531100.0000000005</v>
      </c>
      <c r="N64" s="83"/>
      <c r="R64" s="2"/>
    </row>
    <row r="65" spans="1:18" ht="16.5" x14ac:dyDescent="0.3">
      <c r="A65" s="92">
        <v>64</v>
      </c>
      <c r="B65" s="94">
        <v>1904</v>
      </c>
      <c r="C65" s="100">
        <v>19</v>
      </c>
      <c r="D65" s="94" t="s">
        <v>22</v>
      </c>
      <c r="E65" s="94">
        <v>990</v>
      </c>
      <c r="F65" s="95">
        <v>169</v>
      </c>
      <c r="G65" s="94">
        <f t="shared" si="3"/>
        <v>1159</v>
      </c>
      <c r="H65" s="94">
        <f t="shared" si="4"/>
        <v>1274.9000000000001</v>
      </c>
      <c r="I65" s="96">
        <f>I64</f>
        <v>21100</v>
      </c>
      <c r="J65" s="97">
        <f t="shared" si="5"/>
        <v>24454900</v>
      </c>
      <c r="K65" s="98">
        <f t="shared" si="6"/>
        <v>29345880</v>
      </c>
      <c r="L65" s="99">
        <f t="shared" si="7"/>
        <v>73500</v>
      </c>
      <c r="M65" s="98">
        <f t="shared" si="8"/>
        <v>3314740.0000000005</v>
      </c>
      <c r="N65" s="83"/>
      <c r="R65" s="2"/>
    </row>
    <row r="66" spans="1:18" ht="16.5" x14ac:dyDescent="0.3">
      <c r="A66" s="92">
        <v>65</v>
      </c>
      <c r="B66" s="94">
        <v>1905</v>
      </c>
      <c r="C66" s="100">
        <v>19</v>
      </c>
      <c r="D66" s="94" t="s">
        <v>20</v>
      </c>
      <c r="E66" s="94">
        <v>653</v>
      </c>
      <c r="F66" s="95">
        <v>90</v>
      </c>
      <c r="G66" s="94">
        <f t="shared" si="3"/>
        <v>743</v>
      </c>
      <c r="H66" s="94">
        <f t="shared" si="4"/>
        <v>817.30000000000007</v>
      </c>
      <c r="I66" s="96">
        <f>I65</f>
        <v>21100</v>
      </c>
      <c r="J66" s="97">
        <f t="shared" si="5"/>
        <v>15677300</v>
      </c>
      <c r="K66" s="98">
        <f t="shared" si="6"/>
        <v>18812760</v>
      </c>
      <c r="L66" s="99">
        <f t="shared" si="7"/>
        <v>47000</v>
      </c>
      <c r="M66" s="98">
        <f t="shared" si="8"/>
        <v>2124980</v>
      </c>
      <c r="N66" s="83"/>
      <c r="R66" s="2"/>
    </row>
    <row r="67" spans="1:18" ht="16.5" x14ac:dyDescent="0.3">
      <c r="A67" s="92">
        <v>66</v>
      </c>
      <c r="B67" s="94">
        <v>2001</v>
      </c>
      <c r="C67" s="100">
        <v>20</v>
      </c>
      <c r="D67" s="94" t="s">
        <v>20</v>
      </c>
      <c r="E67" s="94">
        <v>649</v>
      </c>
      <c r="F67" s="95">
        <v>90</v>
      </c>
      <c r="G67" s="94">
        <f t="shared" ref="G67:G86" si="9">E67+F67</f>
        <v>739</v>
      </c>
      <c r="H67" s="94">
        <f t="shared" ref="H67:H86" si="10">G67*1.1</f>
        <v>812.90000000000009</v>
      </c>
      <c r="I67" s="96">
        <f>I66+50</f>
        <v>21150</v>
      </c>
      <c r="J67" s="97">
        <f t="shared" ref="J67:J86" si="11">G67*I67</f>
        <v>15629850</v>
      </c>
      <c r="K67" s="98">
        <f t="shared" ref="K67:K86" si="12">ROUND(J67*1.2,0)</f>
        <v>18755820</v>
      </c>
      <c r="L67" s="99">
        <f t="shared" ref="L67:L86" si="13">MROUND((K67*0.03/12),500)</f>
        <v>47000</v>
      </c>
      <c r="M67" s="98">
        <f t="shared" ref="M67:M86" si="14">H67*2600</f>
        <v>2113540.0000000005</v>
      </c>
      <c r="N67" s="83"/>
      <c r="R67" s="2"/>
    </row>
    <row r="68" spans="1:18" ht="16.5" x14ac:dyDescent="0.3">
      <c r="A68" s="92">
        <v>67</v>
      </c>
      <c r="B68" s="94">
        <v>2002</v>
      </c>
      <c r="C68" s="100">
        <v>20</v>
      </c>
      <c r="D68" s="94" t="s">
        <v>22</v>
      </c>
      <c r="E68" s="94">
        <v>984</v>
      </c>
      <c r="F68" s="95">
        <v>169</v>
      </c>
      <c r="G68" s="94">
        <f t="shared" si="9"/>
        <v>1153</v>
      </c>
      <c r="H68" s="94">
        <f t="shared" si="10"/>
        <v>1268.3000000000002</v>
      </c>
      <c r="I68" s="96">
        <f>I67</f>
        <v>21150</v>
      </c>
      <c r="J68" s="97">
        <f t="shared" si="11"/>
        <v>24385950</v>
      </c>
      <c r="K68" s="98">
        <f t="shared" si="12"/>
        <v>29263140</v>
      </c>
      <c r="L68" s="99">
        <f t="shared" si="13"/>
        <v>73000</v>
      </c>
      <c r="M68" s="98">
        <f t="shared" si="14"/>
        <v>3297580.0000000005</v>
      </c>
      <c r="N68" s="83"/>
      <c r="R68" s="2"/>
    </row>
    <row r="69" spans="1:18" ht="16.5" x14ac:dyDescent="0.3">
      <c r="A69" s="92">
        <v>68</v>
      </c>
      <c r="B69" s="94">
        <v>2003</v>
      </c>
      <c r="C69" s="100">
        <v>20</v>
      </c>
      <c r="D69" s="94" t="s">
        <v>20</v>
      </c>
      <c r="E69" s="94">
        <v>766</v>
      </c>
      <c r="F69" s="95">
        <v>119</v>
      </c>
      <c r="G69" s="94">
        <f t="shared" si="9"/>
        <v>885</v>
      </c>
      <c r="H69" s="94">
        <f t="shared" si="10"/>
        <v>973.50000000000011</v>
      </c>
      <c r="I69" s="96">
        <f>I68</f>
        <v>21150</v>
      </c>
      <c r="J69" s="97">
        <f t="shared" si="11"/>
        <v>18717750</v>
      </c>
      <c r="K69" s="98">
        <f t="shared" si="12"/>
        <v>22461300</v>
      </c>
      <c r="L69" s="99">
        <f t="shared" si="13"/>
        <v>56000</v>
      </c>
      <c r="M69" s="98">
        <f t="shared" si="14"/>
        <v>2531100.0000000005</v>
      </c>
      <c r="N69" s="83"/>
      <c r="R69" s="2"/>
    </row>
    <row r="70" spans="1:18" ht="16.5" x14ac:dyDescent="0.3">
      <c r="A70" s="92">
        <v>69</v>
      </c>
      <c r="B70" s="94">
        <v>2004</v>
      </c>
      <c r="C70" s="100">
        <v>20</v>
      </c>
      <c r="D70" s="94" t="s">
        <v>22</v>
      </c>
      <c r="E70" s="94">
        <v>990</v>
      </c>
      <c r="F70" s="95">
        <v>169</v>
      </c>
      <c r="G70" s="94">
        <f t="shared" si="9"/>
        <v>1159</v>
      </c>
      <c r="H70" s="94">
        <f t="shared" si="10"/>
        <v>1274.9000000000001</v>
      </c>
      <c r="I70" s="96">
        <f>I69</f>
        <v>21150</v>
      </c>
      <c r="J70" s="97">
        <f t="shared" si="11"/>
        <v>24512850</v>
      </c>
      <c r="K70" s="98">
        <f t="shared" si="12"/>
        <v>29415420</v>
      </c>
      <c r="L70" s="99">
        <f t="shared" si="13"/>
        <v>73500</v>
      </c>
      <c r="M70" s="98">
        <f t="shared" si="14"/>
        <v>3314740.0000000005</v>
      </c>
      <c r="N70" s="83"/>
      <c r="R70" s="2"/>
    </row>
    <row r="71" spans="1:18" ht="16.5" x14ac:dyDescent="0.3">
      <c r="A71" s="92">
        <v>70</v>
      </c>
      <c r="B71" s="94">
        <v>2005</v>
      </c>
      <c r="C71" s="100">
        <v>20</v>
      </c>
      <c r="D71" s="94" t="s">
        <v>20</v>
      </c>
      <c r="E71" s="94">
        <v>584</v>
      </c>
      <c r="F71" s="95">
        <v>172</v>
      </c>
      <c r="G71" s="94">
        <f t="shared" si="9"/>
        <v>756</v>
      </c>
      <c r="H71" s="94">
        <f t="shared" si="10"/>
        <v>831.6</v>
      </c>
      <c r="I71" s="96">
        <f>I70</f>
        <v>21150</v>
      </c>
      <c r="J71" s="97">
        <f t="shared" si="11"/>
        <v>15989400</v>
      </c>
      <c r="K71" s="98">
        <f t="shared" si="12"/>
        <v>19187280</v>
      </c>
      <c r="L71" s="99">
        <f t="shared" si="13"/>
        <v>48000</v>
      </c>
      <c r="M71" s="98">
        <f t="shared" si="14"/>
        <v>2162160</v>
      </c>
      <c r="N71" s="83"/>
      <c r="R71" s="2"/>
    </row>
    <row r="72" spans="1:18" ht="16.5" x14ac:dyDescent="0.3">
      <c r="A72" s="92">
        <v>71</v>
      </c>
      <c r="B72" s="94">
        <v>2101</v>
      </c>
      <c r="C72" s="100">
        <v>21</v>
      </c>
      <c r="D72" s="94" t="s">
        <v>20</v>
      </c>
      <c r="E72" s="94">
        <v>649</v>
      </c>
      <c r="F72" s="95">
        <v>90</v>
      </c>
      <c r="G72" s="94">
        <f t="shared" si="9"/>
        <v>739</v>
      </c>
      <c r="H72" s="94">
        <f t="shared" si="10"/>
        <v>812.90000000000009</v>
      </c>
      <c r="I72" s="96">
        <f>I71+50</f>
        <v>21200</v>
      </c>
      <c r="J72" s="97">
        <f t="shared" si="11"/>
        <v>15666800</v>
      </c>
      <c r="K72" s="98">
        <f t="shared" si="12"/>
        <v>18800160</v>
      </c>
      <c r="L72" s="99">
        <f t="shared" si="13"/>
        <v>47000</v>
      </c>
      <c r="M72" s="98">
        <f t="shared" si="14"/>
        <v>2113540.0000000005</v>
      </c>
      <c r="N72" s="83"/>
      <c r="R72" s="2"/>
    </row>
    <row r="73" spans="1:18" ht="16.5" x14ac:dyDescent="0.3">
      <c r="A73" s="92">
        <v>72</v>
      </c>
      <c r="B73" s="94">
        <v>2102</v>
      </c>
      <c r="C73" s="100">
        <v>21</v>
      </c>
      <c r="D73" s="94" t="s">
        <v>22</v>
      </c>
      <c r="E73" s="94">
        <v>984</v>
      </c>
      <c r="F73" s="95">
        <v>169</v>
      </c>
      <c r="G73" s="94">
        <f t="shared" si="9"/>
        <v>1153</v>
      </c>
      <c r="H73" s="94">
        <f t="shared" si="10"/>
        <v>1268.3000000000002</v>
      </c>
      <c r="I73" s="96">
        <f>I72</f>
        <v>21200</v>
      </c>
      <c r="J73" s="97">
        <f t="shared" si="11"/>
        <v>24443600</v>
      </c>
      <c r="K73" s="98">
        <f t="shared" si="12"/>
        <v>29332320</v>
      </c>
      <c r="L73" s="99">
        <f t="shared" si="13"/>
        <v>73500</v>
      </c>
      <c r="M73" s="98">
        <f t="shared" si="14"/>
        <v>3297580.0000000005</v>
      </c>
      <c r="N73" s="83"/>
      <c r="R73" s="2"/>
    </row>
    <row r="74" spans="1:18" ht="16.5" x14ac:dyDescent="0.3">
      <c r="A74" s="92">
        <v>73</v>
      </c>
      <c r="B74" s="94">
        <v>2103</v>
      </c>
      <c r="C74" s="100">
        <v>21</v>
      </c>
      <c r="D74" s="94" t="s">
        <v>20</v>
      </c>
      <c r="E74" s="94">
        <v>766</v>
      </c>
      <c r="F74" s="95">
        <v>119</v>
      </c>
      <c r="G74" s="94">
        <f t="shared" si="9"/>
        <v>885</v>
      </c>
      <c r="H74" s="94">
        <f t="shared" si="10"/>
        <v>973.50000000000011</v>
      </c>
      <c r="I74" s="96">
        <f>I73</f>
        <v>21200</v>
      </c>
      <c r="J74" s="97">
        <f t="shared" si="11"/>
        <v>18762000</v>
      </c>
      <c r="K74" s="98">
        <f t="shared" si="12"/>
        <v>22514400</v>
      </c>
      <c r="L74" s="99">
        <f t="shared" si="13"/>
        <v>56500</v>
      </c>
      <c r="M74" s="98">
        <f t="shared" si="14"/>
        <v>2531100.0000000005</v>
      </c>
      <c r="N74" s="83"/>
      <c r="R74" s="2"/>
    </row>
    <row r="75" spans="1:18" ht="16.5" x14ac:dyDescent="0.3">
      <c r="A75" s="92">
        <v>74</v>
      </c>
      <c r="B75" s="94">
        <v>2104</v>
      </c>
      <c r="C75" s="100">
        <v>21</v>
      </c>
      <c r="D75" s="94" t="s">
        <v>22</v>
      </c>
      <c r="E75" s="94">
        <v>990</v>
      </c>
      <c r="F75" s="95">
        <v>169</v>
      </c>
      <c r="G75" s="94">
        <f t="shared" si="9"/>
        <v>1159</v>
      </c>
      <c r="H75" s="94">
        <f t="shared" si="10"/>
        <v>1274.9000000000001</v>
      </c>
      <c r="I75" s="96">
        <f>I74</f>
        <v>21200</v>
      </c>
      <c r="J75" s="97">
        <f t="shared" si="11"/>
        <v>24570800</v>
      </c>
      <c r="K75" s="98">
        <f t="shared" si="12"/>
        <v>29484960</v>
      </c>
      <c r="L75" s="99">
        <f t="shared" si="13"/>
        <v>73500</v>
      </c>
      <c r="M75" s="98">
        <f t="shared" si="14"/>
        <v>3314740.0000000005</v>
      </c>
      <c r="N75" s="83"/>
      <c r="R75" s="2"/>
    </row>
    <row r="76" spans="1:18" ht="16.5" x14ac:dyDescent="0.3">
      <c r="A76" s="92">
        <v>75</v>
      </c>
      <c r="B76" s="94">
        <v>2105</v>
      </c>
      <c r="C76" s="100">
        <v>21</v>
      </c>
      <c r="D76" s="94" t="s">
        <v>20</v>
      </c>
      <c r="E76" s="94">
        <v>584</v>
      </c>
      <c r="F76" s="95">
        <v>172</v>
      </c>
      <c r="G76" s="94">
        <f t="shared" si="9"/>
        <v>756</v>
      </c>
      <c r="H76" s="94">
        <f t="shared" si="10"/>
        <v>831.6</v>
      </c>
      <c r="I76" s="96">
        <f>I75</f>
        <v>21200</v>
      </c>
      <c r="J76" s="97">
        <f t="shared" si="11"/>
        <v>16027200</v>
      </c>
      <c r="K76" s="98">
        <f t="shared" si="12"/>
        <v>19232640</v>
      </c>
      <c r="L76" s="99">
        <f t="shared" si="13"/>
        <v>48000</v>
      </c>
      <c r="M76" s="98">
        <f t="shared" si="14"/>
        <v>2162160</v>
      </c>
      <c r="N76" s="83"/>
      <c r="R76" s="2"/>
    </row>
    <row r="77" spans="1:18" ht="16.5" x14ac:dyDescent="0.3">
      <c r="A77" s="92">
        <v>76</v>
      </c>
      <c r="B77" s="94">
        <v>2201</v>
      </c>
      <c r="C77" s="100">
        <v>22</v>
      </c>
      <c r="D77" s="94" t="s">
        <v>20</v>
      </c>
      <c r="E77" s="94">
        <v>649</v>
      </c>
      <c r="F77" s="95">
        <v>90</v>
      </c>
      <c r="G77" s="94">
        <f t="shared" si="9"/>
        <v>739</v>
      </c>
      <c r="H77" s="94">
        <f t="shared" si="10"/>
        <v>812.90000000000009</v>
      </c>
      <c r="I77" s="96">
        <f>I76+50</f>
        <v>21250</v>
      </c>
      <c r="J77" s="97">
        <f t="shared" si="11"/>
        <v>15703750</v>
      </c>
      <c r="K77" s="98">
        <f t="shared" si="12"/>
        <v>18844500</v>
      </c>
      <c r="L77" s="99">
        <f t="shared" si="13"/>
        <v>47000</v>
      </c>
      <c r="M77" s="98">
        <f t="shared" si="14"/>
        <v>2113540.0000000005</v>
      </c>
      <c r="N77" s="83"/>
      <c r="R77" s="2"/>
    </row>
    <row r="78" spans="1:18" ht="16.5" x14ac:dyDescent="0.3">
      <c r="A78" s="92">
        <v>77</v>
      </c>
      <c r="B78" s="94">
        <v>2202</v>
      </c>
      <c r="C78" s="100">
        <v>22</v>
      </c>
      <c r="D78" s="94" t="s">
        <v>22</v>
      </c>
      <c r="E78" s="94">
        <v>984</v>
      </c>
      <c r="F78" s="95">
        <v>169</v>
      </c>
      <c r="G78" s="94">
        <f t="shared" si="9"/>
        <v>1153</v>
      </c>
      <c r="H78" s="94">
        <f t="shared" si="10"/>
        <v>1268.3000000000002</v>
      </c>
      <c r="I78" s="96">
        <f>I77</f>
        <v>21250</v>
      </c>
      <c r="J78" s="97">
        <f t="shared" si="11"/>
        <v>24501250</v>
      </c>
      <c r="K78" s="98">
        <f t="shared" si="12"/>
        <v>29401500</v>
      </c>
      <c r="L78" s="99">
        <f t="shared" si="13"/>
        <v>73500</v>
      </c>
      <c r="M78" s="98">
        <f t="shared" si="14"/>
        <v>3297580.0000000005</v>
      </c>
      <c r="N78" s="83"/>
      <c r="R78" s="2"/>
    </row>
    <row r="79" spans="1:18" ht="16.5" x14ac:dyDescent="0.3">
      <c r="A79" s="92">
        <v>78</v>
      </c>
      <c r="B79" s="94">
        <v>2203</v>
      </c>
      <c r="C79" s="100">
        <v>22</v>
      </c>
      <c r="D79" s="94" t="s">
        <v>20</v>
      </c>
      <c r="E79" s="94">
        <v>766</v>
      </c>
      <c r="F79" s="95">
        <v>119</v>
      </c>
      <c r="G79" s="94">
        <f t="shared" si="9"/>
        <v>885</v>
      </c>
      <c r="H79" s="94">
        <f t="shared" si="10"/>
        <v>973.50000000000011</v>
      </c>
      <c r="I79" s="96">
        <f>I78</f>
        <v>21250</v>
      </c>
      <c r="J79" s="97">
        <f t="shared" si="11"/>
        <v>18806250</v>
      </c>
      <c r="K79" s="98">
        <f t="shared" si="12"/>
        <v>22567500</v>
      </c>
      <c r="L79" s="99">
        <f t="shared" si="13"/>
        <v>56500</v>
      </c>
      <c r="M79" s="98">
        <f t="shared" si="14"/>
        <v>2531100.0000000005</v>
      </c>
      <c r="N79" s="83"/>
      <c r="R79" s="2"/>
    </row>
    <row r="80" spans="1:18" ht="16.5" x14ac:dyDescent="0.3">
      <c r="A80" s="92">
        <v>79</v>
      </c>
      <c r="B80" s="94">
        <v>2204</v>
      </c>
      <c r="C80" s="100">
        <v>22</v>
      </c>
      <c r="D80" s="94" t="s">
        <v>22</v>
      </c>
      <c r="E80" s="94">
        <v>990</v>
      </c>
      <c r="F80" s="95">
        <v>169</v>
      </c>
      <c r="G80" s="94">
        <f t="shared" si="9"/>
        <v>1159</v>
      </c>
      <c r="H80" s="94">
        <f t="shared" si="10"/>
        <v>1274.9000000000001</v>
      </c>
      <c r="I80" s="96">
        <f>I79</f>
        <v>21250</v>
      </c>
      <c r="J80" s="97">
        <f t="shared" si="11"/>
        <v>24628750</v>
      </c>
      <c r="K80" s="98">
        <f t="shared" si="12"/>
        <v>29554500</v>
      </c>
      <c r="L80" s="99">
        <f t="shared" si="13"/>
        <v>74000</v>
      </c>
      <c r="M80" s="98">
        <f t="shared" si="14"/>
        <v>3314740.0000000005</v>
      </c>
      <c r="N80" s="83"/>
      <c r="R80" s="2"/>
    </row>
    <row r="81" spans="1:18" ht="16.5" x14ac:dyDescent="0.3">
      <c r="A81" s="92">
        <v>80</v>
      </c>
      <c r="B81" s="94">
        <v>2205</v>
      </c>
      <c r="C81" s="100">
        <v>22</v>
      </c>
      <c r="D81" s="94" t="s">
        <v>20</v>
      </c>
      <c r="E81" s="94">
        <v>584</v>
      </c>
      <c r="F81" s="95">
        <v>172</v>
      </c>
      <c r="G81" s="94">
        <f t="shared" si="9"/>
        <v>756</v>
      </c>
      <c r="H81" s="94">
        <f t="shared" si="10"/>
        <v>831.6</v>
      </c>
      <c r="I81" s="96">
        <f>I80</f>
        <v>21250</v>
      </c>
      <c r="J81" s="97">
        <f t="shared" si="11"/>
        <v>16065000</v>
      </c>
      <c r="K81" s="98">
        <f t="shared" si="12"/>
        <v>19278000</v>
      </c>
      <c r="L81" s="99">
        <f t="shared" si="13"/>
        <v>48000</v>
      </c>
      <c r="M81" s="98">
        <f t="shared" si="14"/>
        <v>2162160</v>
      </c>
      <c r="N81" s="83"/>
      <c r="R81" s="2"/>
    </row>
    <row r="82" spans="1:18" ht="16.5" x14ac:dyDescent="0.3">
      <c r="A82" s="92">
        <v>81</v>
      </c>
      <c r="B82" s="94">
        <v>2301</v>
      </c>
      <c r="C82" s="100">
        <v>23</v>
      </c>
      <c r="D82" s="94" t="s">
        <v>20</v>
      </c>
      <c r="E82" s="94">
        <v>649</v>
      </c>
      <c r="F82" s="95">
        <v>90</v>
      </c>
      <c r="G82" s="94">
        <f t="shared" si="9"/>
        <v>739</v>
      </c>
      <c r="H82" s="94">
        <f t="shared" si="10"/>
        <v>812.90000000000009</v>
      </c>
      <c r="I82" s="96">
        <f>I81+50</f>
        <v>21300</v>
      </c>
      <c r="J82" s="97">
        <f t="shared" si="11"/>
        <v>15740700</v>
      </c>
      <c r="K82" s="98">
        <f t="shared" si="12"/>
        <v>18888840</v>
      </c>
      <c r="L82" s="99">
        <f t="shared" si="13"/>
        <v>47000</v>
      </c>
      <c r="M82" s="98">
        <f t="shared" si="14"/>
        <v>2113540.0000000005</v>
      </c>
      <c r="N82" s="83"/>
      <c r="R82" s="2"/>
    </row>
    <row r="83" spans="1:18" ht="16.5" x14ac:dyDescent="0.3">
      <c r="A83" s="92">
        <v>82</v>
      </c>
      <c r="B83" s="94">
        <v>2302</v>
      </c>
      <c r="C83" s="100">
        <v>23</v>
      </c>
      <c r="D83" s="94" t="s">
        <v>22</v>
      </c>
      <c r="E83" s="94">
        <v>984</v>
      </c>
      <c r="F83" s="95">
        <v>169</v>
      </c>
      <c r="G83" s="94">
        <f t="shared" si="9"/>
        <v>1153</v>
      </c>
      <c r="H83" s="94">
        <f t="shared" si="10"/>
        <v>1268.3000000000002</v>
      </c>
      <c r="I83" s="96">
        <f>I82</f>
        <v>21300</v>
      </c>
      <c r="J83" s="97">
        <f t="shared" si="11"/>
        <v>24558900</v>
      </c>
      <c r="K83" s="98">
        <f t="shared" si="12"/>
        <v>29470680</v>
      </c>
      <c r="L83" s="99">
        <f t="shared" si="13"/>
        <v>73500</v>
      </c>
      <c r="M83" s="98">
        <f t="shared" si="14"/>
        <v>3297580.0000000005</v>
      </c>
      <c r="N83" s="83"/>
      <c r="R83" s="2"/>
    </row>
    <row r="84" spans="1:18" ht="16.5" x14ac:dyDescent="0.3">
      <c r="A84" s="92">
        <v>83</v>
      </c>
      <c r="B84" s="94">
        <v>2303</v>
      </c>
      <c r="C84" s="100">
        <v>23</v>
      </c>
      <c r="D84" s="94" t="s">
        <v>20</v>
      </c>
      <c r="E84" s="94">
        <v>766</v>
      </c>
      <c r="F84" s="95">
        <v>119</v>
      </c>
      <c r="G84" s="94">
        <f t="shared" si="9"/>
        <v>885</v>
      </c>
      <c r="H84" s="94">
        <f t="shared" si="10"/>
        <v>973.50000000000011</v>
      </c>
      <c r="I84" s="96">
        <f>I83</f>
        <v>21300</v>
      </c>
      <c r="J84" s="97">
        <f t="shared" si="11"/>
        <v>18850500</v>
      </c>
      <c r="K84" s="98">
        <f t="shared" si="12"/>
        <v>22620600</v>
      </c>
      <c r="L84" s="99">
        <f t="shared" si="13"/>
        <v>56500</v>
      </c>
      <c r="M84" s="98">
        <f t="shared" si="14"/>
        <v>2531100.0000000005</v>
      </c>
      <c r="N84" s="83"/>
      <c r="R84" s="2"/>
    </row>
    <row r="85" spans="1:18" ht="16.5" x14ac:dyDescent="0.3">
      <c r="A85" s="92">
        <v>84</v>
      </c>
      <c r="B85" s="94">
        <v>2304</v>
      </c>
      <c r="C85" s="100">
        <v>23</v>
      </c>
      <c r="D85" s="94" t="s">
        <v>22</v>
      </c>
      <c r="E85" s="94">
        <v>990</v>
      </c>
      <c r="F85" s="95">
        <v>169</v>
      </c>
      <c r="G85" s="94">
        <f t="shared" si="9"/>
        <v>1159</v>
      </c>
      <c r="H85" s="94">
        <f t="shared" si="10"/>
        <v>1274.9000000000001</v>
      </c>
      <c r="I85" s="96">
        <f>I84</f>
        <v>21300</v>
      </c>
      <c r="J85" s="97">
        <f t="shared" si="11"/>
        <v>24686700</v>
      </c>
      <c r="K85" s="98">
        <f t="shared" si="12"/>
        <v>29624040</v>
      </c>
      <c r="L85" s="99">
        <f t="shared" si="13"/>
        <v>74000</v>
      </c>
      <c r="M85" s="98">
        <f t="shared" si="14"/>
        <v>3314740.0000000005</v>
      </c>
      <c r="N85" s="83"/>
      <c r="R85" s="2"/>
    </row>
    <row r="86" spans="1:18" ht="16.5" x14ac:dyDescent="0.3">
      <c r="A86" s="92">
        <v>85</v>
      </c>
      <c r="B86" s="94">
        <v>2305</v>
      </c>
      <c r="C86" s="100">
        <v>23</v>
      </c>
      <c r="D86" s="94" t="s">
        <v>20</v>
      </c>
      <c r="E86" s="94">
        <v>584</v>
      </c>
      <c r="F86" s="95">
        <v>172</v>
      </c>
      <c r="G86" s="94">
        <f t="shared" si="9"/>
        <v>756</v>
      </c>
      <c r="H86" s="94">
        <f t="shared" si="10"/>
        <v>831.6</v>
      </c>
      <c r="I86" s="96">
        <f>I85</f>
        <v>21300</v>
      </c>
      <c r="J86" s="97">
        <f t="shared" si="11"/>
        <v>16102800</v>
      </c>
      <c r="K86" s="98">
        <f t="shared" si="12"/>
        <v>19323360</v>
      </c>
      <c r="L86" s="99">
        <f t="shared" si="13"/>
        <v>48500</v>
      </c>
      <c r="M86" s="98">
        <f t="shared" si="14"/>
        <v>2162160</v>
      </c>
      <c r="N86" s="83"/>
      <c r="R86" s="2"/>
    </row>
    <row r="87" spans="1:18" s="31" customFormat="1" ht="16.5" x14ac:dyDescent="0.25">
      <c r="A87" s="101" t="s">
        <v>3</v>
      </c>
      <c r="B87" s="101"/>
      <c r="C87" s="101"/>
      <c r="D87" s="101"/>
      <c r="E87" s="102">
        <f t="shared" ref="E87:H87" si="15">SUM(E2:E86)</f>
        <v>68384</v>
      </c>
      <c r="F87" s="102">
        <f t="shared" si="15"/>
        <v>11255</v>
      </c>
      <c r="G87" s="102">
        <f t="shared" si="15"/>
        <v>79639</v>
      </c>
      <c r="H87" s="102">
        <f t="shared" si="15"/>
        <v>87602.900000000052</v>
      </c>
      <c r="I87" s="103"/>
      <c r="J87" s="104">
        <f>SUM(J2:J86)</f>
        <v>1664443600</v>
      </c>
      <c r="K87" s="105">
        <f>SUM(K2:K86)</f>
        <v>1997332320</v>
      </c>
      <c r="L87" s="106"/>
      <c r="M87" s="104">
        <f>SUM(M2:M86)</f>
        <v>227767540</v>
      </c>
      <c r="N87" s="85"/>
    </row>
    <row r="89" spans="1:18" x14ac:dyDescent="0.25">
      <c r="O89" s="108">
        <f>H87*2600</f>
        <v>227767540.00000015</v>
      </c>
    </row>
    <row r="90" spans="1:18" x14ac:dyDescent="0.25">
      <c r="O90" s="110">
        <f>O89*72%</f>
        <v>163992628.8000001</v>
      </c>
    </row>
  </sheetData>
  <mergeCells count="1">
    <mergeCell ref="A87:D87"/>
  </mergeCells>
  <phoneticPr fontId="1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B0735-CCBB-4A86-9CAF-EE343CABF7B4}">
  <dimension ref="A1:L12"/>
  <sheetViews>
    <sheetView zoomScale="160" zoomScaleNormal="160" workbookViewId="0">
      <selection activeCell="D2" sqref="D2:G2"/>
    </sheetView>
  </sheetViews>
  <sheetFormatPr defaultRowHeight="15" x14ac:dyDescent="0.25"/>
  <cols>
    <col min="2" max="2" width="18.5703125" style="1" customWidth="1"/>
    <col min="3" max="3" width="10.42578125" style="1" customWidth="1"/>
    <col min="4" max="4" width="15.140625" style="1" bestFit="1" customWidth="1"/>
    <col min="5" max="5" width="11.85546875" style="1" bestFit="1" customWidth="1"/>
    <col min="6" max="6" width="19.28515625" style="1" customWidth="1"/>
    <col min="7" max="7" width="21" style="1" customWidth="1"/>
    <col min="8" max="8" width="16.85546875" style="1" bestFit="1" customWidth="1"/>
    <col min="9" max="9" width="19.28515625" style="1" customWidth="1"/>
    <col min="11" max="11" width="15.28515625" bestFit="1" customWidth="1"/>
  </cols>
  <sheetData>
    <row r="1" spans="1:12" s="5" customFormat="1" ht="21" customHeight="1" x14ac:dyDescent="0.25">
      <c r="A1" s="55" t="s">
        <v>4</v>
      </c>
      <c r="B1" s="55" t="s">
        <v>10</v>
      </c>
      <c r="C1" s="55" t="s">
        <v>5</v>
      </c>
      <c r="D1" s="55" t="s">
        <v>6</v>
      </c>
      <c r="E1" s="55" t="s">
        <v>7</v>
      </c>
      <c r="F1" s="55" t="s">
        <v>8</v>
      </c>
      <c r="G1" s="55" t="s">
        <v>9</v>
      </c>
      <c r="H1" s="3"/>
      <c r="I1" s="3"/>
      <c r="J1" s="3"/>
      <c r="K1" s="3"/>
      <c r="L1" s="3"/>
    </row>
    <row r="2" spans="1:12" s="5" customFormat="1" ht="68.25" customHeight="1" x14ac:dyDescent="0.25">
      <c r="A2" s="56">
        <v>1</v>
      </c>
      <c r="B2" s="19" t="s">
        <v>33</v>
      </c>
      <c r="C2" s="19">
        <f>51+34</f>
        <v>85</v>
      </c>
      <c r="D2" s="59">
        <f>'NMS One 27'!G87</f>
        <v>79639</v>
      </c>
      <c r="E2" s="71">
        <f>'NMS One 27'!H87</f>
        <v>87602.900000000052</v>
      </c>
      <c r="F2" s="107">
        <f>'NMS One 27'!J87</f>
        <v>1664443600</v>
      </c>
      <c r="G2" s="107">
        <f>'NMS One 27'!K87</f>
        <v>1997332320</v>
      </c>
      <c r="H2" s="3"/>
      <c r="I2" s="3"/>
      <c r="J2" s="3"/>
      <c r="K2" s="3"/>
      <c r="L2" s="3"/>
    </row>
    <row r="3" spans="1:12" s="5" customFormat="1" x14ac:dyDescent="0.25">
      <c r="F3" s="3"/>
      <c r="G3" s="3"/>
      <c r="H3" s="3"/>
      <c r="I3" s="4"/>
      <c r="J3" s="3"/>
      <c r="K3" s="3"/>
      <c r="L3" s="3"/>
    </row>
    <row r="4" spans="1:12" s="5" customFormat="1" x14ac:dyDescent="0.25">
      <c r="F4" s="3"/>
      <c r="G4" s="3"/>
      <c r="H4" s="3"/>
      <c r="I4" s="3"/>
      <c r="J4" s="3"/>
      <c r="K4" s="3"/>
      <c r="L4" s="3"/>
    </row>
    <row r="5" spans="1:12" s="5" customFormat="1" ht="16.5" x14ac:dyDescent="0.25">
      <c r="B5" s="8"/>
      <c r="D5" s="9"/>
      <c r="E5" s="9"/>
      <c r="F5" s="10"/>
      <c r="G5" s="10"/>
      <c r="H5" s="3"/>
      <c r="I5" s="6"/>
      <c r="J5" s="3"/>
      <c r="K5" s="3"/>
      <c r="L5" s="3"/>
    </row>
    <row r="6" spans="1:12" s="3" customFormat="1" ht="16.5" x14ac:dyDescent="0.25">
      <c r="A6" s="22"/>
      <c r="B6" s="23"/>
      <c r="C6" s="22"/>
      <c r="D6" s="24"/>
      <c r="E6" s="24"/>
      <c r="F6" s="14"/>
      <c r="G6" s="14"/>
      <c r="I6" s="6"/>
    </row>
    <row r="7" spans="1:12" s="5" customFormat="1" ht="15.75" x14ac:dyDescent="0.25">
      <c r="A7" s="38"/>
      <c r="B7" s="38"/>
      <c r="C7" s="15"/>
      <c r="D7" s="16"/>
      <c r="E7" s="16"/>
      <c r="F7" s="17"/>
      <c r="G7" s="17"/>
      <c r="H7" s="3"/>
      <c r="I7" s="7"/>
      <c r="J7" s="3"/>
      <c r="K7" s="3"/>
      <c r="L7" s="3"/>
    </row>
    <row r="8" spans="1:12" s="5" customForma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s="5" customFormat="1" x14ac:dyDescent="0.25">
      <c r="F9" s="3"/>
      <c r="G9" s="3"/>
      <c r="H9" s="3"/>
      <c r="I9" s="3"/>
    </row>
    <row r="10" spans="1:12" s="5" customFormat="1" ht="16.5" x14ac:dyDescent="0.25">
      <c r="B10" s="8"/>
      <c r="D10" s="9"/>
      <c r="E10" s="9"/>
      <c r="F10" s="10"/>
      <c r="G10" s="10"/>
      <c r="H10" s="3"/>
      <c r="I10" s="11"/>
    </row>
    <row r="11" spans="1:12" s="3" customFormat="1" ht="16.5" x14ac:dyDescent="0.25">
      <c r="B11" s="12"/>
      <c r="D11" s="13"/>
      <c r="E11" s="13"/>
      <c r="F11" s="14"/>
      <c r="G11" s="14"/>
      <c r="I11" s="11"/>
    </row>
    <row r="12" spans="1:12" s="5" customFormat="1" ht="15.75" x14ac:dyDescent="0.25">
      <c r="A12" s="38"/>
      <c r="B12" s="38"/>
      <c r="C12" s="15"/>
      <c r="D12" s="16"/>
      <c r="E12" s="16"/>
      <c r="F12" s="17"/>
      <c r="G12" s="17"/>
      <c r="H12" s="3"/>
      <c r="I12" s="1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98FBA-0B15-44AF-A107-08E97B586124}">
  <sheetPr filterMode="1"/>
  <dimension ref="B3:T109"/>
  <sheetViews>
    <sheetView topLeftCell="A10" zoomScaleNormal="100" workbookViewId="0">
      <selection activeCell="G32" sqref="G32:G36"/>
    </sheetView>
  </sheetViews>
  <sheetFormatPr defaultRowHeight="15.75" x14ac:dyDescent="0.25"/>
  <cols>
    <col min="1" max="13" width="9.140625" style="48"/>
    <col min="14" max="14" width="9.5703125" style="48" bestFit="1" customWidth="1"/>
    <col min="15" max="18" width="9.140625" style="48"/>
    <col min="19" max="19" width="13.5703125" style="48" bestFit="1" customWidth="1"/>
    <col min="20" max="16384" width="9.140625" style="48"/>
  </cols>
  <sheetData>
    <row r="3" spans="2:20" x14ac:dyDescent="0.25">
      <c r="B3" s="50"/>
    </row>
    <row r="5" spans="2:20" x14ac:dyDescent="0.25">
      <c r="E5" s="51"/>
    </row>
    <row r="6" spans="2:20" x14ac:dyDescent="0.25">
      <c r="E6" s="47"/>
    </row>
    <row r="7" spans="2:20" x14ac:dyDescent="0.25">
      <c r="E7" s="47"/>
    </row>
    <row r="8" spans="2:20" x14ac:dyDescent="0.25">
      <c r="E8" s="47"/>
      <c r="K8" s="51"/>
      <c r="L8" s="51"/>
      <c r="M8" s="51"/>
      <c r="N8" s="51"/>
      <c r="O8" s="51"/>
    </row>
    <row r="9" spans="2:20" x14ac:dyDescent="0.25">
      <c r="E9" s="47"/>
      <c r="K9" s="47"/>
      <c r="L9" s="47"/>
      <c r="M9" s="47"/>
      <c r="N9" s="47"/>
      <c r="O9" s="47"/>
    </row>
    <row r="10" spans="2:20" x14ac:dyDescent="0.25">
      <c r="E10" s="47"/>
      <c r="K10" s="47"/>
      <c r="L10" s="47"/>
      <c r="M10" s="47"/>
      <c r="N10" s="47"/>
      <c r="O10" s="47"/>
    </row>
    <row r="11" spans="2:20" x14ac:dyDescent="0.25">
      <c r="E11" s="47"/>
      <c r="K11" s="47"/>
      <c r="L11" s="47"/>
      <c r="M11" s="47"/>
      <c r="N11" s="47"/>
      <c r="O11" s="47"/>
      <c r="P11" s="47"/>
      <c r="Q11" s="47"/>
      <c r="R11" s="47"/>
      <c r="S11" s="47"/>
    </row>
    <row r="12" spans="2:20" x14ac:dyDescent="0.25">
      <c r="E12" s="47"/>
      <c r="K12" s="47"/>
      <c r="L12" s="47"/>
      <c r="M12" s="47"/>
      <c r="N12" s="52"/>
      <c r="O12" s="47"/>
      <c r="P12" s="49"/>
      <c r="Q12" s="49"/>
      <c r="R12" s="49"/>
      <c r="S12" s="53"/>
      <c r="T12" s="49"/>
    </row>
    <row r="13" spans="2:20" x14ac:dyDescent="0.25">
      <c r="E13" s="47"/>
      <c r="K13" s="47"/>
      <c r="L13" s="47"/>
      <c r="M13" s="47"/>
      <c r="N13" s="52"/>
      <c r="O13" s="47"/>
      <c r="P13" s="49"/>
      <c r="Q13" s="49"/>
      <c r="R13" s="49"/>
      <c r="S13" s="53"/>
      <c r="T13" s="49"/>
    </row>
    <row r="14" spans="2:20" x14ac:dyDescent="0.25">
      <c r="E14" s="47"/>
      <c r="K14" s="47"/>
      <c r="L14" s="47"/>
      <c r="M14" s="47"/>
      <c r="N14" s="52"/>
      <c r="O14" s="47"/>
      <c r="P14" s="49"/>
      <c r="Q14" s="49"/>
      <c r="R14" s="49"/>
      <c r="S14" s="53"/>
      <c r="T14" s="49"/>
    </row>
    <row r="15" spans="2:20" x14ac:dyDescent="0.25">
      <c r="E15" s="47"/>
      <c r="K15" s="47"/>
      <c r="L15" s="47"/>
      <c r="M15" s="47"/>
      <c r="N15" s="52"/>
      <c r="O15" s="47"/>
      <c r="P15" s="49"/>
      <c r="Q15" s="49"/>
      <c r="R15" s="49"/>
      <c r="S15" s="53"/>
      <c r="T15" s="49"/>
    </row>
    <row r="16" spans="2:20" x14ac:dyDescent="0.25">
      <c r="E16" s="47"/>
      <c r="K16" s="47"/>
      <c r="L16" s="47"/>
      <c r="M16" s="47"/>
      <c r="N16" s="47"/>
      <c r="O16" s="54"/>
      <c r="P16" s="49"/>
      <c r="Q16" s="49"/>
      <c r="R16" s="49"/>
      <c r="S16" s="53"/>
      <c r="T16" s="49"/>
    </row>
    <row r="17" spans="2:20" x14ac:dyDescent="0.25">
      <c r="E17" s="47"/>
      <c r="K17" s="47"/>
      <c r="L17" s="47"/>
      <c r="M17" s="47"/>
      <c r="N17" s="47"/>
      <c r="O17" s="47"/>
      <c r="P17" s="49"/>
      <c r="Q17" s="49"/>
      <c r="R17" s="49"/>
      <c r="S17" s="53"/>
      <c r="T17" s="49"/>
    </row>
    <row r="18" spans="2:20" x14ac:dyDescent="0.25">
      <c r="E18" s="50"/>
      <c r="O18" s="47"/>
      <c r="P18" s="47"/>
      <c r="Q18" s="47"/>
      <c r="R18" s="52"/>
      <c r="S18" s="47"/>
    </row>
    <row r="19" spans="2:20" x14ac:dyDescent="0.25">
      <c r="O19" s="47"/>
      <c r="P19" s="47"/>
      <c r="Q19" s="47"/>
      <c r="R19" s="52"/>
      <c r="S19" s="47"/>
    </row>
    <row r="20" spans="2:20" ht="21.75" customHeight="1" x14ac:dyDescent="0.25">
      <c r="O20" s="47"/>
      <c r="P20" s="47"/>
      <c r="Q20" s="47"/>
      <c r="R20" s="52"/>
      <c r="S20" s="47"/>
    </row>
    <row r="21" spans="2:20" x14ac:dyDescent="0.25">
      <c r="O21" s="47"/>
      <c r="P21" s="47"/>
      <c r="Q21" s="47"/>
      <c r="R21" s="52"/>
      <c r="S21" s="47"/>
    </row>
    <row r="22" spans="2:20" x14ac:dyDescent="0.25">
      <c r="S22" s="50"/>
    </row>
    <row r="26" spans="2:20" x14ac:dyDescent="0.25">
      <c r="B26" s="50"/>
    </row>
    <row r="28" spans="2:20" x14ac:dyDescent="0.25">
      <c r="D28" s="47"/>
      <c r="O28" s="47"/>
      <c r="P28" s="47"/>
      <c r="Q28" s="47"/>
      <c r="R28" s="47"/>
      <c r="S28" s="47"/>
    </row>
    <row r="29" spans="2:20" x14ac:dyDescent="0.25">
      <c r="D29" s="47"/>
      <c r="O29" s="47"/>
      <c r="P29" s="47"/>
      <c r="Q29" s="47"/>
      <c r="R29" s="47"/>
      <c r="S29" s="47"/>
    </row>
    <row r="30" spans="2:20" ht="16.5" thickBot="1" x14ac:dyDescent="0.3">
      <c r="D30" s="47"/>
      <c r="O30" s="47"/>
      <c r="P30" s="47"/>
      <c r="Q30" s="47"/>
      <c r="R30" s="47"/>
      <c r="S30" s="47"/>
    </row>
    <row r="31" spans="2:20" ht="16.5" thickBot="1" x14ac:dyDescent="0.3">
      <c r="B31" s="63"/>
      <c r="C31" s="63">
        <v>1</v>
      </c>
      <c r="D31" s="63" t="s">
        <v>19</v>
      </c>
      <c r="E31" s="63">
        <v>71.16</v>
      </c>
      <c r="F31" s="52">
        <f>E31*10.764</f>
        <v>765.96623999999997</v>
      </c>
      <c r="G31" s="63">
        <v>17</v>
      </c>
    </row>
    <row r="32" spans="2:20" ht="20.25" customHeight="1" thickBot="1" x14ac:dyDescent="0.3">
      <c r="B32" s="63"/>
      <c r="C32" s="63">
        <v>2</v>
      </c>
      <c r="D32" s="63" t="s">
        <v>21</v>
      </c>
      <c r="E32" s="63">
        <v>91.98</v>
      </c>
      <c r="F32" s="52">
        <f t="shared" ref="F32:F36" si="0">E32*10.764</f>
        <v>990.07272</v>
      </c>
      <c r="G32" s="63">
        <v>8</v>
      </c>
    </row>
    <row r="33" spans="2:15" ht="16.5" hidden="1" thickBot="1" x14ac:dyDescent="0.3">
      <c r="B33" s="63"/>
      <c r="C33" s="63">
        <v>3</v>
      </c>
      <c r="D33" s="63" t="s">
        <v>19</v>
      </c>
      <c r="E33" s="63">
        <v>60.69</v>
      </c>
      <c r="F33" s="52">
        <f t="shared" si="0"/>
        <v>653.26715999999999</v>
      </c>
      <c r="G33" s="63">
        <v>13</v>
      </c>
      <c r="K33" s="47"/>
      <c r="L33" s="47"/>
      <c r="M33" s="47"/>
      <c r="N33" s="52"/>
      <c r="O33" s="47"/>
    </row>
    <row r="34" spans="2:15" ht="16.5" hidden="1" thickBot="1" x14ac:dyDescent="0.3">
      <c r="B34" s="63"/>
      <c r="C34" s="63">
        <v>4</v>
      </c>
      <c r="D34" s="63" t="s">
        <v>19</v>
      </c>
      <c r="E34" s="63">
        <v>54.3</v>
      </c>
      <c r="F34" s="52">
        <f t="shared" si="0"/>
        <v>584.48519999999996</v>
      </c>
      <c r="G34" s="63">
        <v>4</v>
      </c>
      <c r="K34" s="47"/>
      <c r="L34" s="47"/>
      <c r="M34" s="47"/>
      <c r="N34" s="52"/>
      <c r="O34" s="47"/>
    </row>
    <row r="35" spans="2:15" ht="16.5" hidden="1" thickBot="1" x14ac:dyDescent="0.3">
      <c r="B35" s="63"/>
      <c r="C35" s="63">
        <v>5</v>
      </c>
      <c r="D35" s="63" t="s">
        <v>19</v>
      </c>
      <c r="E35" s="63">
        <v>60.25</v>
      </c>
      <c r="F35" s="52">
        <f t="shared" si="0"/>
        <v>648.53099999999995</v>
      </c>
      <c r="G35" s="63">
        <v>17</v>
      </c>
    </row>
    <row r="36" spans="2:15" ht="16.5" thickBot="1" x14ac:dyDescent="0.3">
      <c r="B36" s="64"/>
      <c r="C36" s="63">
        <v>6</v>
      </c>
      <c r="D36" s="64" t="s">
        <v>21</v>
      </c>
      <c r="E36" s="64">
        <v>91.39</v>
      </c>
      <c r="F36" s="52">
        <f t="shared" si="0"/>
        <v>983.72195999999997</v>
      </c>
      <c r="G36" s="64">
        <v>26</v>
      </c>
    </row>
    <row r="37" spans="2:15" ht="16.5" hidden="1" thickBot="1" x14ac:dyDescent="0.3">
      <c r="C37" s="63"/>
      <c r="G37" s="50">
        <f>SUM(G31:G36)</f>
        <v>85</v>
      </c>
    </row>
    <row r="109" spans="11:11" x14ac:dyDescent="0.25">
      <c r="K109" s="50"/>
    </row>
  </sheetData>
  <autoFilter ref="D31:D37" xr:uid="{18398FBA-0B15-44AF-A107-08E97B586124}">
    <filterColumn colId="0">
      <filters>
        <filter val="3BHK"/>
      </filters>
    </filterColumn>
  </autoFilter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25"/>
  <sheetViews>
    <sheetView zoomScale="145" zoomScaleNormal="145" workbookViewId="0">
      <selection activeCell="N6" sqref="N6"/>
    </sheetView>
  </sheetViews>
  <sheetFormatPr defaultRowHeight="15" x14ac:dyDescent="0.25"/>
  <cols>
    <col min="1" max="1" width="14.5703125" style="41" customWidth="1"/>
    <col min="2" max="2" width="8" style="41" customWidth="1"/>
    <col min="3" max="3" width="7.28515625" style="41" customWidth="1"/>
    <col min="4" max="6" width="6.7109375" style="41" customWidth="1"/>
    <col min="7" max="8" width="9.140625" style="40" customWidth="1"/>
    <col min="9" max="9" width="10.5703125" style="41" customWidth="1"/>
    <col min="10" max="10" width="7.140625" style="41" customWidth="1"/>
    <col min="11" max="11" width="7" style="41" customWidth="1"/>
    <col min="12" max="12" width="5.5703125" style="41" customWidth="1"/>
    <col min="13" max="13" width="7" style="41" customWidth="1"/>
    <col min="14" max="14" width="10.140625" style="40" customWidth="1"/>
    <col min="15" max="15" width="14.7109375" style="41" customWidth="1"/>
    <col min="16" max="16" width="4.140625" style="41" customWidth="1"/>
    <col min="17" max="17" width="6.28515625" style="41" customWidth="1"/>
    <col min="18" max="18" width="5.85546875" style="41" customWidth="1"/>
    <col min="19" max="19" width="7" style="41" customWidth="1"/>
    <col min="20" max="20" width="9.140625" style="40"/>
    <col min="21" max="27" width="9.140625" style="41"/>
    <col min="28" max="16384" width="9.140625" style="42"/>
  </cols>
  <sheetData>
    <row r="1" spans="1:20" x14ac:dyDescent="0.25">
      <c r="B1" s="9"/>
      <c r="C1" s="40"/>
      <c r="D1" s="44"/>
      <c r="E1" s="44"/>
      <c r="F1" s="44"/>
      <c r="G1" s="9"/>
      <c r="H1" s="9"/>
      <c r="J1" s="40"/>
      <c r="K1" s="40"/>
      <c r="L1" s="40"/>
      <c r="M1" s="44"/>
      <c r="P1" s="40"/>
      <c r="Q1" s="9"/>
      <c r="R1" s="40"/>
      <c r="S1" s="44"/>
    </row>
    <row r="2" spans="1:20" x14ac:dyDescent="0.25">
      <c r="B2" s="9"/>
      <c r="C2" s="39" t="s">
        <v>6</v>
      </c>
      <c r="D2" s="66"/>
      <c r="E2" s="66" t="s">
        <v>31</v>
      </c>
      <c r="F2" s="66"/>
      <c r="G2" s="43" t="s">
        <v>26</v>
      </c>
      <c r="H2" s="43"/>
      <c r="I2" s="65" t="s">
        <v>27</v>
      </c>
      <c r="J2" s="40"/>
      <c r="K2" s="40" t="s">
        <v>39</v>
      </c>
      <c r="L2" s="40"/>
      <c r="M2" s="44"/>
      <c r="N2" s="40" t="s">
        <v>41</v>
      </c>
      <c r="P2" s="9"/>
      <c r="Q2" s="9"/>
      <c r="R2" s="40"/>
      <c r="S2" s="44"/>
    </row>
    <row r="3" spans="1:20" x14ac:dyDescent="0.25">
      <c r="A3" s="65" t="s">
        <v>25</v>
      </c>
      <c r="B3" s="9" t="s">
        <v>20</v>
      </c>
      <c r="C3" s="40">
        <v>60.25</v>
      </c>
      <c r="D3" s="9">
        <f>C3*10.764</f>
        <v>648.53099999999995</v>
      </c>
      <c r="E3" s="9">
        <v>0</v>
      </c>
      <c r="F3" s="9">
        <v>0</v>
      </c>
      <c r="G3" s="40">
        <v>6.55</v>
      </c>
      <c r="H3" s="9">
        <f t="shared" ref="H3:H13" si="0">G3*10.764</f>
        <v>70.504199999999997</v>
      </c>
      <c r="I3" s="41">
        <v>1.8</v>
      </c>
      <c r="J3" s="9">
        <f>E3</f>
        <v>0</v>
      </c>
      <c r="K3" s="70">
        <v>0</v>
      </c>
      <c r="N3" s="9">
        <f t="shared" ref="N3:N4" si="1">H3+J3+M3</f>
        <v>70.504199999999997</v>
      </c>
      <c r="P3" s="9"/>
      <c r="Q3" s="9"/>
      <c r="R3" s="40"/>
      <c r="S3" s="44"/>
    </row>
    <row r="4" spans="1:20" x14ac:dyDescent="0.25">
      <c r="B4" s="9" t="s">
        <v>22</v>
      </c>
      <c r="C4" s="40">
        <v>91.39</v>
      </c>
      <c r="D4" s="9">
        <f t="shared" ref="D4:D6" si="2">C4*10.764</f>
        <v>983.72195999999997</v>
      </c>
      <c r="E4" s="9">
        <v>0</v>
      </c>
      <c r="F4" s="9">
        <v>0</v>
      </c>
      <c r="G4" s="40">
        <v>15.73</v>
      </c>
      <c r="H4" s="9">
        <f t="shared" si="0"/>
        <v>169.31772000000001</v>
      </c>
      <c r="I4" s="41">
        <v>0</v>
      </c>
      <c r="J4" s="9">
        <f t="shared" ref="J4:L13" si="3">I4*10.764</f>
        <v>0</v>
      </c>
      <c r="K4" s="70">
        <v>0</v>
      </c>
      <c r="N4" s="9">
        <f t="shared" si="1"/>
        <v>169.31772000000001</v>
      </c>
    </row>
    <row r="5" spans="1:20" x14ac:dyDescent="0.25">
      <c r="B5" s="9" t="s">
        <v>20</v>
      </c>
      <c r="C5" s="41">
        <v>71.16</v>
      </c>
      <c r="D5" s="9">
        <f t="shared" si="2"/>
        <v>765.96623999999997</v>
      </c>
      <c r="E5" s="9">
        <v>0</v>
      </c>
      <c r="F5" s="9">
        <v>0</v>
      </c>
      <c r="G5" s="40">
        <v>7.32</v>
      </c>
      <c r="H5" s="9">
        <f>G5*10.764</f>
        <v>78.792479999999998</v>
      </c>
      <c r="I5" s="41">
        <v>3.75</v>
      </c>
      <c r="J5" s="9">
        <f t="shared" si="3"/>
        <v>40.364999999999995</v>
      </c>
      <c r="K5" s="41">
        <v>15.04</v>
      </c>
      <c r="L5" s="9">
        <f t="shared" si="3"/>
        <v>161.89055999999999</v>
      </c>
      <c r="M5" s="70">
        <f>L5*40%</f>
        <v>64.756224000000003</v>
      </c>
      <c r="N5" s="9">
        <f>H5+J5+M5</f>
        <v>183.913704</v>
      </c>
    </row>
    <row r="6" spans="1:20" x14ac:dyDescent="0.25">
      <c r="A6" s="39"/>
      <c r="B6" s="9" t="s">
        <v>22</v>
      </c>
      <c r="C6" s="41">
        <v>91.39</v>
      </c>
      <c r="D6" s="9">
        <f t="shared" si="2"/>
        <v>983.72195999999997</v>
      </c>
      <c r="E6" s="9">
        <v>0</v>
      </c>
      <c r="F6" s="9">
        <v>0</v>
      </c>
      <c r="G6" s="40">
        <v>15.73</v>
      </c>
      <c r="H6" s="9">
        <f t="shared" si="0"/>
        <v>169.31772000000001</v>
      </c>
      <c r="I6" s="40">
        <v>0</v>
      </c>
      <c r="J6" s="9">
        <f t="shared" si="3"/>
        <v>0</v>
      </c>
      <c r="K6" s="41">
        <v>12.05</v>
      </c>
      <c r="L6" s="9">
        <f t="shared" si="3"/>
        <v>129.7062</v>
      </c>
      <c r="M6" s="70">
        <f>L6*40%</f>
        <v>51.882480000000001</v>
      </c>
      <c r="N6" s="9">
        <f>H6+J6+M6</f>
        <v>221.2002</v>
      </c>
      <c r="O6" s="39"/>
    </row>
    <row r="7" spans="1:20" x14ac:dyDescent="0.25">
      <c r="A7" s="40"/>
      <c r="B7" s="9" t="s">
        <v>20</v>
      </c>
      <c r="C7" s="40">
        <v>60.69</v>
      </c>
      <c r="D7" s="9">
        <f>C7*10.764</f>
        <v>653.26715999999999</v>
      </c>
      <c r="E7" s="9">
        <v>0</v>
      </c>
      <c r="F7" s="9">
        <v>0</v>
      </c>
      <c r="G7" s="40">
        <v>6.55</v>
      </c>
      <c r="H7" s="9">
        <f t="shared" si="0"/>
        <v>70.504199999999997</v>
      </c>
      <c r="I7" s="40">
        <v>1.8</v>
      </c>
      <c r="J7" s="9">
        <f t="shared" si="3"/>
        <v>19.3752</v>
      </c>
      <c r="K7" s="41">
        <v>0</v>
      </c>
      <c r="L7" s="9">
        <f t="shared" si="3"/>
        <v>0</v>
      </c>
      <c r="M7" s="44"/>
      <c r="N7" s="9">
        <f>H7+J7+M7</f>
        <v>89.879400000000004</v>
      </c>
      <c r="O7" s="40"/>
      <c r="P7" s="9"/>
      <c r="Q7" s="9"/>
      <c r="R7" s="40"/>
      <c r="S7" s="44"/>
      <c r="T7" s="9"/>
    </row>
    <row r="8" spans="1:20" x14ac:dyDescent="0.25">
      <c r="B8" s="9"/>
      <c r="C8" s="40"/>
      <c r="D8" s="44"/>
      <c r="E8" s="44"/>
      <c r="F8" s="44"/>
      <c r="G8" s="9"/>
      <c r="H8" s="9"/>
      <c r="J8" s="40"/>
      <c r="K8" s="40"/>
      <c r="L8" s="40"/>
      <c r="M8" s="44"/>
      <c r="P8" s="40"/>
      <c r="Q8" s="40"/>
      <c r="R8" s="40"/>
      <c r="S8" s="44"/>
      <c r="T8" s="9"/>
    </row>
    <row r="9" spans="1:20" x14ac:dyDescent="0.25">
      <c r="A9" s="65" t="s">
        <v>28</v>
      </c>
      <c r="B9" s="9" t="s">
        <v>20</v>
      </c>
      <c r="C9" s="40">
        <v>60.25</v>
      </c>
      <c r="D9" s="9">
        <f>C9*10.764</f>
        <v>648.53099999999995</v>
      </c>
      <c r="E9" s="9">
        <v>0</v>
      </c>
      <c r="F9" s="9">
        <v>0</v>
      </c>
      <c r="G9" s="40">
        <v>6.55</v>
      </c>
      <c r="H9" s="9">
        <f t="shared" si="0"/>
        <v>70.504199999999997</v>
      </c>
      <c r="I9" s="41">
        <v>1.8</v>
      </c>
      <c r="J9" s="9">
        <f t="shared" si="3"/>
        <v>19.3752</v>
      </c>
      <c r="K9" s="70"/>
      <c r="L9" s="40"/>
      <c r="M9" s="44"/>
      <c r="N9" s="9">
        <f>F9+H9+J9</f>
        <v>89.879400000000004</v>
      </c>
      <c r="P9" s="40"/>
      <c r="Q9" s="40"/>
      <c r="R9" s="40"/>
      <c r="S9" s="44"/>
      <c r="T9" s="9"/>
    </row>
    <row r="10" spans="1:20" x14ac:dyDescent="0.25">
      <c r="B10" s="9" t="s">
        <v>22</v>
      </c>
      <c r="C10" s="40">
        <v>91.39</v>
      </c>
      <c r="D10" s="9">
        <f t="shared" ref="D10:D12" si="4">C10*10.764</f>
        <v>983.72195999999997</v>
      </c>
      <c r="E10" s="9">
        <v>0</v>
      </c>
      <c r="F10" s="9">
        <v>0</v>
      </c>
      <c r="G10" s="40">
        <v>15.73</v>
      </c>
      <c r="H10" s="9">
        <f t="shared" si="0"/>
        <v>169.31772000000001</v>
      </c>
      <c r="I10" s="41">
        <v>0</v>
      </c>
      <c r="J10" s="9">
        <f t="shared" si="3"/>
        <v>0</v>
      </c>
      <c r="K10" s="70"/>
      <c r="L10" s="40"/>
      <c r="M10" s="44"/>
      <c r="N10" s="9">
        <f t="shared" ref="N10:N25" si="5">F10+H10+J10</f>
        <v>169.31772000000001</v>
      </c>
      <c r="P10" s="40"/>
      <c r="Q10" s="9"/>
      <c r="R10" s="40"/>
      <c r="S10" s="44"/>
      <c r="T10" s="9"/>
    </row>
    <row r="11" spans="1:20" x14ac:dyDescent="0.25">
      <c r="B11" s="9" t="s">
        <v>20</v>
      </c>
      <c r="C11" s="41">
        <v>71.16</v>
      </c>
      <c r="D11" s="9">
        <f t="shared" si="4"/>
        <v>765.96623999999997</v>
      </c>
      <c r="E11" s="9">
        <v>0</v>
      </c>
      <c r="F11" s="9">
        <v>0</v>
      </c>
      <c r="G11" s="40">
        <v>7.32</v>
      </c>
      <c r="H11" s="9">
        <f t="shared" si="0"/>
        <v>78.792479999999998</v>
      </c>
      <c r="I11" s="41">
        <v>3.75</v>
      </c>
      <c r="J11" s="9">
        <f t="shared" si="3"/>
        <v>40.364999999999995</v>
      </c>
      <c r="K11" s="70"/>
      <c r="L11" s="40"/>
      <c r="M11" s="44"/>
      <c r="N11" s="9">
        <f t="shared" si="5"/>
        <v>119.15747999999999</v>
      </c>
      <c r="P11" s="9"/>
      <c r="Q11" s="9"/>
      <c r="R11" s="40"/>
      <c r="S11" s="44"/>
      <c r="T11" s="9"/>
    </row>
    <row r="12" spans="1:20" x14ac:dyDescent="0.25">
      <c r="B12" s="9" t="s">
        <v>22</v>
      </c>
      <c r="C12" s="41">
        <v>91.39</v>
      </c>
      <c r="D12" s="9">
        <f t="shared" si="4"/>
        <v>983.72195999999997</v>
      </c>
      <c r="E12" s="9">
        <v>0</v>
      </c>
      <c r="F12" s="9">
        <v>0</v>
      </c>
      <c r="G12" s="40">
        <v>15.73</v>
      </c>
      <c r="H12" s="9">
        <f t="shared" si="0"/>
        <v>169.31772000000001</v>
      </c>
      <c r="I12" s="40">
        <v>0</v>
      </c>
      <c r="J12" s="9">
        <f t="shared" si="3"/>
        <v>0</v>
      </c>
      <c r="K12" s="70"/>
      <c r="N12" s="9">
        <f t="shared" si="5"/>
        <v>169.31772000000001</v>
      </c>
      <c r="P12" s="9"/>
      <c r="Q12" s="9"/>
      <c r="R12" s="40"/>
      <c r="S12" s="44"/>
      <c r="T12" s="9"/>
    </row>
    <row r="13" spans="1:20" x14ac:dyDescent="0.25">
      <c r="B13" s="9" t="s">
        <v>20</v>
      </c>
      <c r="C13" s="40">
        <v>60.69</v>
      </c>
      <c r="D13" s="9">
        <f>C13*10.764</f>
        <v>653.26715999999999</v>
      </c>
      <c r="E13" s="9">
        <v>0</v>
      </c>
      <c r="F13" s="9">
        <v>0</v>
      </c>
      <c r="G13" s="40">
        <v>6.55</v>
      </c>
      <c r="H13" s="9">
        <f t="shared" si="0"/>
        <v>70.504199999999997</v>
      </c>
      <c r="I13" s="40">
        <v>1.8</v>
      </c>
      <c r="J13" s="9">
        <f t="shared" si="3"/>
        <v>19.3752</v>
      </c>
      <c r="K13" s="70"/>
      <c r="N13" s="9">
        <f t="shared" si="5"/>
        <v>89.879400000000004</v>
      </c>
    </row>
    <row r="15" spans="1:20" x14ac:dyDescent="0.25">
      <c r="A15" s="65" t="s">
        <v>29</v>
      </c>
      <c r="B15" s="67" t="s">
        <v>20</v>
      </c>
      <c r="C15" s="68">
        <v>60.25</v>
      </c>
      <c r="D15" s="9">
        <f t="shared" ref="D15:D19" si="6">C15*10.764</f>
        <v>648.53099999999995</v>
      </c>
      <c r="E15" s="9">
        <v>0</v>
      </c>
      <c r="F15" s="9">
        <v>0</v>
      </c>
      <c r="G15" s="68">
        <v>6.55</v>
      </c>
      <c r="H15" s="9">
        <f t="shared" ref="H15:H19" si="7">G15*10.764</f>
        <v>70.504199999999997</v>
      </c>
      <c r="I15" s="69">
        <v>1.8</v>
      </c>
      <c r="J15" s="9">
        <f t="shared" ref="J15:J19" si="8">I15*10.764</f>
        <v>19.3752</v>
      </c>
      <c r="K15" s="70"/>
      <c r="N15" s="9">
        <f t="shared" si="5"/>
        <v>89.879400000000004</v>
      </c>
    </row>
    <row r="16" spans="1:20" x14ac:dyDescent="0.25">
      <c r="B16" s="67" t="s">
        <v>22</v>
      </c>
      <c r="C16" s="68">
        <v>91.39</v>
      </c>
      <c r="D16" s="9">
        <f t="shared" si="6"/>
        <v>983.72195999999997</v>
      </c>
      <c r="E16" s="9">
        <v>0</v>
      </c>
      <c r="F16" s="9">
        <v>0</v>
      </c>
      <c r="G16" s="68">
        <v>15.73</v>
      </c>
      <c r="H16" s="9">
        <f t="shared" si="7"/>
        <v>169.31772000000001</v>
      </c>
      <c r="I16" s="69">
        <v>0</v>
      </c>
      <c r="J16" s="9">
        <f t="shared" si="8"/>
        <v>0</v>
      </c>
      <c r="K16" s="70"/>
      <c r="N16" s="9">
        <f t="shared" si="5"/>
        <v>169.31772000000001</v>
      </c>
    </row>
    <row r="17" spans="1:14" x14ac:dyDescent="0.25">
      <c r="B17" s="67" t="s">
        <v>20</v>
      </c>
      <c r="C17" s="69">
        <v>71.16</v>
      </c>
      <c r="D17" s="9">
        <f t="shared" si="6"/>
        <v>765.96623999999997</v>
      </c>
      <c r="E17" s="9">
        <v>0</v>
      </c>
      <c r="F17" s="9">
        <v>0</v>
      </c>
      <c r="G17" s="68">
        <v>7.32</v>
      </c>
      <c r="H17" s="9">
        <f t="shared" si="7"/>
        <v>78.792479999999998</v>
      </c>
      <c r="I17" s="69">
        <v>3.75</v>
      </c>
      <c r="J17" s="9">
        <f t="shared" si="8"/>
        <v>40.364999999999995</v>
      </c>
      <c r="K17" s="70"/>
      <c r="N17" s="9">
        <f t="shared" si="5"/>
        <v>119.15747999999999</v>
      </c>
    </row>
    <row r="18" spans="1:14" x14ac:dyDescent="0.25">
      <c r="B18" s="67" t="s">
        <v>22</v>
      </c>
      <c r="C18" s="69">
        <v>91.98</v>
      </c>
      <c r="D18" s="9">
        <f t="shared" si="6"/>
        <v>990.07272</v>
      </c>
      <c r="E18" s="9">
        <v>0</v>
      </c>
      <c r="F18" s="9">
        <v>0</v>
      </c>
      <c r="G18" s="68">
        <v>15.73</v>
      </c>
      <c r="H18" s="9">
        <f t="shared" si="7"/>
        <v>169.31772000000001</v>
      </c>
      <c r="I18" s="68">
        <v>0</v>
      </c>
      <c r="J18" s="9">
        <f t="shared" si="8"/>
        <v>0</v>
      </c>
      <c r="K18" s="70"/>
      <c r="N18" s="9">
        <f t="shared" si="5"/>
        <v>169.31772000000001</v>
      </c>
    </row>
    <row r="19" spans="1:14" x14ac:dyDescent="0.25">
      <c r="B19" s="67" t="s">
        <v>20</v>
      </c>
      <c r="C19" s="68">
        <v>60.69</v>
      </c>
      <c r="D19" s="9">
        <f t="shared" si="6"/>
        <v>653.26715999999999</v>
      </c>
      <c r="E19" s="9">
        <v>0</v>
      </c>
      <c r="F19" s="9">
        <v>0</v>
      </c>
      <c r="G19" s="68">
        <v>6.55</v>
      </c>
      <c r="H19" s="9">
        <f t="shared" si="7"/>
        <v>70.504199999999997</v>
      </c>
      <c r="I19" s="68">
        <v>1.8</v>
      </c>
      <c r="J19" s="9">
        <f t="shared" si="8"/>
        <v>19.3752</v>
      </c>
      <c r="K19" s="70"/>
      <c r="N19" s="9">
        <f t="shared" si="5"/>
        <v>89.879400000000004</v>
      </c>
    </row>
    <row r="21" spans="1:14" x14ac:dyDescent="0.25">
      <c r="A21" s="65" t="s">
        <v>30</v>
      </c>
      <c r="B21" s="67" t="s">
        <v>20</v>
      </c>
      <c r="C21" s="68">
        <v>60.25</v>
      </c>
      <c r="D21" s="9">
        <f t="shared" ref="D21:F25" si="9">C21*10.764</f>
        <v>648.53099999999995</v>
      </c>
      <c r="E21" s="9">
        <v>0</v>
      </c>
      <c r="F21" s="9">
        <v>0</v>
      </c>
      <c r="G21" s="68">
        <v>6.55</v>
      </c>
      <c r="H21" s="9">
        <f t="shared" ref="H21:H25" si="10">G21*10.764</f>
        <v>70.504199999999997</v>
      </c>
      <c r="I21" s="69">
        <v>1.8</v>
      </c>
      <c r="J21" s="9">
        <f t="shared" ref="J21:J25" si="11">I21*10.764</f>
        <v>19.3752</v>
      </c>
      <c r="K21" s="70"/>
      <c r="N21" s="9">
        <f t="shared" si="5"/>
        <v>89.879400000000004</v>
      </c>
    </row>
    <row r="22" spans="1:14" x14ac:dyDescent="0.25">
      <c r="B22" s="67" t="s">
        <v>22</v>
      </c>
      <c r="C22" s="68">
        <v>91.39</v>
      </c>
      <c r="D22" s="9">
        <f t="shared" si="9"/>
        <v>983.72195999999997</v>
      </c>
      <c r="E22" s="9">
        <v>0</v>
      </c>
      <c r="F22" s="9">
        <v>0</v>
      </c>
      <c r="G22" s="68">
        <v>15.73</v>
      </c>
      <c r="H22" s="9">
        <f t="shared" si="10"/>
        <v>169.31772000000001</v>
      </c>
      <c r="I22" s="69">
        <v>0</v>
      </c>
      <c r="J22" s="9">
        <f t="shared" si="11"/>
        <v>0</v>
      </c>
      <c r="K22" s="70"/>
      <c r="N22" s="9">
        <f t="shared" si="5"/>
        <v>169.31772000000001</v>
      </c>
    </row>
    <row r="23" spans="1:14" x14ac:dyDescent="0.25">
      <c r="B23" s="67" t="s">
        <v>20</v>
      </c>
      <c r="C23" s="69">
        <v>71.16</v>
      </c>
      <c r="D23" s="9">
        <f t="shared" si="9"/>
        <v>765.96623999999997</v>
      </c>
      <c r="E23" s="9">
        <v>0</v>
      </c>
      <c r="F23" s="9">
        <v>0</v>
      </c>
      <c r="G23" s="68">
        <v>7.32</v>
      </c>
      <c r="H23" s="9">
        <f t="shared" si="10"/>
        <v>78.792479999999998</v>
      </c>
      <c r="I23" s="69">
        <v>3.75</v>
      </c>
      <c r="J23" s="9">
        <f t="shared" si="11"/>
        <v>40.364999999999995</v>
      </c>
      <c r="K23" s="70"/>
      <c r="N23" s="9">
        <f t="shared" si="5"/>
        <v>119.15747999999999</v>
      </c>
    </row>
    <row r="24" spans="1:14" x14ac:dyDescent="0.25">
      <c r="B24" s="67" t="s">
        <v>22</v>
      </c>
      <c r="C24" s="69">
        <v>91.98</v>
      </c>
      <c r="D24" s="9">
        <f t="shared" si="9"/>
        <v>990.07272</v>
      </c>
      <c r="E24" s="9">
        <v>0</v>
      </c>
      <c r="F24" s="9">
        <v>0</v>
      </c>
      <c r="G24" s="68">
        <v>15.73</v>
      </c>
      <c r="H24" s="9">
        <f t="shared" si="10"/>
        <v>169.31772000000001</v>
      </c>
      <c r="I24" s="68">
        <v>0</v>
      </c>
      <c r="J24" s="9">
        <f t="shared" si="11"/>
        <v>0</v>
      </c>
      <c r="K24" s="70"/>
      <c r="N24" s="9">
        <f t="shared" si="5"/>
        <v>169.31772000000001</v>
      </c>
    </row>
    <row r="25" spans="1:14" x14ac:dyDescent="0.25">
      <c r="B25" s="67" t="s">
        <v>20</v>
      </c>
      <c r="C25" s="68">
        <v>54.3</v>
      </c>
      <c r="D25" s="9">
        <f t="shared" si="9"/>
        <v>584.48519999999996</v>
      </c>
      <c r="E25" s="68">
        <v>6.15</v>
      </c>
      <c r="F25" s="9">
        <f t="shared" si="9"/>
        <v>66.198599999999999</v>
      </c>
      <c r="G25" s="68">
        <v>9.81</v>
      </c>
      <c r="H25" s="9">
        <f t="shared" si="10"/>
        <v>105.59484</v>
      </c>
      <c r="I25" s="68">
        <v>0</v>
      </c>
      <c r="J25" s="9">
        <f t="shared" si="11"/>
        <v>0</v>
      </c>
      <c r="K25" s="70"/>
      <c r="L25" s="70"/>
      <c r="N25" s="9">
        <f t="shared" si="5"/>
        <v>171.79344</v>
      </c>
    </row>
  </sheetData>
  <phoneticPr fontId="10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DC114-E428-4D28-B52E-D75BEF81C0FD}">
  <dimension ref="A2:U27"/>
  <sheetViews>
    <sheetView zoomScale="115" zoomScaleNormal="115" workbookViewId="0">
      <selection activeCell="J11" sqref="J11"/>
    </sheetView>
  </sheetViews>
  <sheetFormatPr defaultRowHeight="16.5" x14ac:dyDescent="0.25"/>
  <cols>
    <col min="1" max="1" width="9.140625" style="26"/>
    <col min="2" max="2" width="11.7109375" style="26" customWidth="1"/>
    <col min="3" max="5" width="9.140625" style="26"/>
    <col min="6" max="6" width="9.85546875" style="26" bestFit="1" customWidth="1"/>
    <col min="7" max="7" width="11.42578125" style="26" bestFit="1" customWidth="1"/>
    <col min="8" max="8" width="11.42578125" style="26" customWidth="1"/>
    <col min="9" max="9" width="14.85546875" style="26" bestFit="1" customWidth="1"/>
    <col min="10" max="10" width="11.28515625" style="26" bestFit="1" customWidth="1"/>
    <col min="11" max="11" width="11.28515625" style="26" customWidth="1"/>
    <col min="12" max="12" width="12.28515625" style="26" bestFit="1" customWidth="1"/>
    <col min="13" max="13" width="9.85546875" style="26" bestFit="1" customWidth="1"/>
    <col min="14" max="14" width="13.85546875" style="26" bestFit="1" customWidth="1"/>
    <col min="15" max="15" width="9.85546875" style="26" bestFit="1" customWidth="1"/>
    <col min="16" max="16" width="20" style="26" customWidth="1"/>
    <col min="17" max="17" width="9.140625" style="26"/>
    <col min="18" max="18" width="14.42578125" style="26" customWidth="1"/>
    <col min="19" max="19" width="9.140625" style="26"/>
    <col min="20" max="20" width="15.5703125" style="26" customWidth="1"/>
    <col min="21" max="21" width="14.5703125" style="26" customWidth="1"/>
    <col min="22" max="16384" width="9.140625" style="26"/>
  </cols>
  <sheetData>
    <row r="2" spans="1:21" s="31" customFormat="1" x14ac:dyDescent="0.25">
      <c r="B2" s="33" t="s">
        <v>34</v>
      </c>
      <c r="C2" s="33" t="s">
        <v>15</v>
      </c>
      <c r="D2" s="33"/>
      <c r="E2" s="33" t="s">
        <v>12</v>
      </c>
      <c r="F2" s="33" t="s">
        <v>13</v>
      </c>
      <c r="G2" s="33" t="s">
        <v>14</v>
      </c>
      <c r="H2" s="33" t="s">
        <v>35</v>
      </c>
      <c r="I2" s="33" t="s">
        <v>8</v>
      </c>
      <c r="J2" s="33" t="s">
        <v>37</v>
      </c>
      <c r="K2" s="33" t="s">
        <v>38</v>
      </c>
      <c r="L2" s="33"/>
      <c r="M2" s="33"/>
      <c r="N2" s="33" t="s">
        <v>16</v>
      </c>
      <c r="O2" s="33" t="s">
        <v>17</v>
      </c>
    </row>
    <row r="3" spans="1:21" x14ac:dyDescent="0.25">
      <c r="B3" s="34">
        <v>802</v>
      </c>
      <c r="C3" s="34">
        <v>68.718000000000004</v>
      </c>
      <c r="D3" s="34">
        <f t="shared" ref="D3:D5" si="0">C3*10.764</f>
        <v>739.68055200000003</v>
      </c>
      <c r="E3" s="34">
        <v>4.5750000000000002</v>
      </c>
      <c r="F3" s="34">
        <f>C3+E3</f>
        <v>73.293000000000006</v>
      </c>
      <c r="G3" s="35">
        <f>F3*10.764</f>
        <v>788.92585200000008</v>
      </c>
      <c r="H3" s="35"/>
      <c r="I3" s="36">
        <v>14600000</v>
      </c>
      <c r="J3" s="32">
        <f>I3/D3</f>
        <v>19738.250465722667</v>
      </c>
      <c r="K3" s="32">
        <f>I3/G3</f>
        <v>18506.17515320058</v>
      </c>
      <c r="L3" s="36">
        <v>1022000</v>
      </c>
      <c r="M3" s="36">
        <v>30000</v>
      </c>
      <c r="N3" s="32">
        <f>I3+L3+M3</f>
        <v>15652000</v>
      </c>
      <c r="O3" s="32">
        <f>N3/G3</f>
        <v>19839.633801225718</v>
      </c>
    </row>
    <row r="4" spans="1:21" x14ac:dyDescent="0.25">
      <c r="B4" s="34">
        <v>701</v>
      </c>
      <c r="C4" s="34"/>
      <c r="D4" s="34">
        <f t="shared" si="0"/>
        <v>0</v>
      </c>
      <c r="E4" s="34"/>
      <c r="F4" s="34">
        <f t="shared" ref="F4:F13" si="1">C4+E4</f>
        <v>0</v>
      </c>
      <c r="G4" s="35">
        <f>H4/1.1</f>
        <v>631.81818181818176</v>
      </c>
      <c r="H4" s="35">
        <v>695</v>
      </c>
      <c r="I4" s="36">
        <v>12150000</v>
      </c>
      <c r="J4" s="32">
        <f t="shared" ref="J4" si="2">I4/G4</f>
        <v>19230.215827338132</v>
      </c>
      <c r="K4" s="32">
        <f t="shared" ref="K4:K15" si="3">I4/G4</f>
        <v>19230.215827338132</v>
      </c>
      <c r="L4" s="36"/>
      <c r="M4" s="36">
        <v>30000</v>
      </c>
      <c r="N4" s="32">
        <f>I4+L4+M4</f>
        <v>12180000</v>
      </c>
      <c r="O4" s="32">
        <f>N4/G4</f>
        <v>19277.697841726622</v>
      </c>
      <c r="P4" s="28">
        <f>I4/H4</f>
        <v>17482.01438848921</v>
      </c>
    </row>
    <row r="5" spans="1:21" x14ac:dyDescent="0.25">
      <c r="B5" s="34">
        <v>401</v>
      </c>
      <c r="C5" s="34">
        <v>56.99</v>
      </c>
      <c r="D5" s="34">
        <f t="shared" si="0"/>
        <v>613.44035999999994</v>
      </c>
      <c r="E5" s="34">
        <v>3.77</v>
      </c>
      <c r="F5" s="34">
        <f t="shared" si="1"/>
        <v>60.760000000000005</v>
      </c>
      <c r="G5" s="35">
        <f t="shared" ref="G5:G13" si="4">F5*10.764</f>
        <v>654.02064000000007</v>
      </c>
      <c r="H5" s="35"/>
      <c r="I5" s="36">
        <v>11732500</v>
      </c>
      <c r="J5" s="32">
        <f t="shared" ref="J5:J6" si="5">I5/D5</f>
        <v>19125.738645562873</v>
      </c>
      <c r="K5" s="32">
        <f t="shared" si="3"/>
        <v>17939.036297080776</v>
      </c>
      <c r="L5" s="36"/>
      <c r="M5" s="36">
        <v>30000</v>
      </c>
      <c r="N5" s="32">
        <f t="shared" ref="N5:N10" si="6">I5+L5+M5</f>
        <v>11762500</v>
      </c>
      <c r="O5" s="32">
        <f>N5/G5</f>
        <v>17984.906409069903</v>
      </c>
      <c r="P5" s="28"/>
      <c r="R5" s="28"/>
      <c r="T5" s="29"/>
      <c r="U5" s="30"/>
    </row>
    <row r="6" spans="1:21" x14ac:dyDescent="0.25">
      <c r="B6" s="34">
        <v>1501</v>
      </c>
      <c r="C6" s="34">
        <v>56.99</v>
      </c>
      <c r="D6" s="34">
        <f>C6*10.764</f>
        <v>613.44035999999994</v>
      </c>
      <c r="E6" s="34">
        <v>3.77</v>
      </c>
      <c r="F6" s="34">
        <f t="shared" si="1"/>
        <v>60.760000000000005</v>
      </c>
      <c r="G6" s="35">
        <f t="shared" si="4"/>
        <v>654.02064000000007</v>
      </c>
      <c r="H6" s="35"/>
      <c r="I6" s="36">
        <v>11500000</v>
      </c>
      <c r="J6" s="32">
        <f t="shared" si="5"/>
        <v>18746.728695842576</v>
      </c>
      <c r="K6" s="32">
        <f t="shared" si="3"/>
        <v>17583.542929165047</v>
      </c>
      <c r="L6" s="36">
        <v>8050000</v>
      </c>
      <c r="M6" s="36">
        <v>30000</v>
      </c>
      <c r="N6" s="32">
        <f t="shared" si="6"/>
        <v>19580000</v>
      </c>
      <c r="O6" s="32">
        <f>N6/D6</f>
        <v>31918.343292573711</v>
      </c>
      <c r="P6" s="28"/>
      <c r="R6" s="28"/>
      <c r="T6" s="29"/>
      <c r="U6" s="30"/>
    </row>
    <row r="7" spans="1:21" x14ac:dyDescent="0.25">
      <c r="A7" s="26" t="s">
        <v>36</v>
      </c>
      <c r="B7" s="73">
        <v>1803</v>
      </c>
      <c r="C7" s="73">
        <v>71.16</v>
      </c>
      <c r="D7" s="73">
        <f>C7*10.764</f>
        <v>765.96623999999997</v>
      </c>
      <c r="E7" s="34">
        <v>11.07</v>
      </c>
      <c r="F7" s="34">
        <f t="shared" si="1"/>
        <v>82.22999999999999</v>
      </c>
      <c r="G7" s="35">
        <f t="shared" si="4"/>
        <v>885.12371999999982</v>
      </c>
      <c r="H7" s="35"/>
      <c r="I7" s="36">
        <v>15111000</v>
      </c>
      <c r="J7" s="32">
        <f>I7/D7</f>
        <v>19728.023522289965</v>
      </c>
      <c r="K7" s="32">
        <f t="shared" si="3"/>
        <v>17072.189636947027</v>
      </c>
      <c r="L7" s="36"/>
      <c r="M7" s="36">
        <v>30000</v>
      </c>
      <c r="N7" s="32">
        <f t="shared" si="6"/>
        <v>15141000</v>
      </c>
      <c r="O7" s="32">
        <f>N7/G7</f>
        <v>17106.083203826016</v>
      </c>
      <c r="P7" s="28"/>
      <c r="R7" s="28"/>
      <c r="T7" s="29"/>
      <c r="U7" s="30"/>
    </row>
    <row r="8" spans="1:21" x14ac:dyDescent="0.25">
      <c r="B8" s="73">
        <v>702</v>
      </c>
      <c r="C8" s="73">
        <v>91.39</v>
      </c>
      <c r="D8" s="73">
        <f>C8*10.764</f>
        <v>983.72195999999997</v>
      </c>
      <c r="E8" s="34">
        <v>15.73</v>
      </c>
      <c r="F8" s="34">
        <f t="shared" si="1"/>
        <v>107.12</v>
      </c>
      <c r="G8" s="35">
        <f t="shared" si="4"/>
        <v>1153.0396800000001</v>
      </c>
      <c r="H8" s="35"/>
      <c r="I8" s="36">
        <v>15473000</v>
      </c>
      <c r="J8" s="32">
        <f>I8/D8</f>
        <v>15729.037908231712</v>
      </c>
      <c r="K8" s="32">
        <f t="shared" si="3"/>
        <v>13419.312681416131</v>
      </c>
      <c r="L8" s="36"/>
      <c r="M8" s="36">
        <v>30000</v>
      </c>
      <c r="N8" s="32">
        <f t="shared" si="6"/>
        <v>15503000</v>
      </c>
      <c r="O8" s="32">
        <f>N8/G8</f>
        <v>13445.330866670607</v>
      </c>
      <c r="P8" s="28"/>
      <c r="R8" s="28"/>
      <c r="T8" s="29"/>
      <c r="U8" s="30"/>
    </row>
    <row r="9" spans="1:21" x14ac:dyDescent="0.25">
      <c r="B9" s="73">
        <v>1904</v>
      </c>
      <c r="C9" s="73">
        <v>91.98</v>
      </c>
      <c r="D9" s="73">
        <f>C9*10.764</f>
        <v>990.07272</v>
      </c>
      <c r="E9" s="34">
        <v>15.73</v>
      </c>
      <c r="F9" s="34">
        <f t="shared" si="1"/>
        <v>107.71000000000001</v>
      </c>
      <c r="G9" s="35">
        <f t="shared" si="4"/>
        <v>1159.3904400000001</v>
      </c>
      <c r="H9" s="35"/>
      <c r="I9" s="36">
        <v>18032000</v>
      </c>
      <c r="J9" s="32">
        <f>I9/D9</f>
        <v>18212.803600931456</v>
      </c>
      <c r="K9" s="32">
        <f t="shared" si="3"/>
        <v>15553.000419772305</v>
      </c>
      <c r="L9" s="36">
        <v>1262300</v>
      </c>
      <c r="M9" s="36">
        <v>30000</v>
      </c>
      <c r="N9" s="32">
        <f t="shared" si="6"/>
        <v>19324300</v>
      </c>
      <c r="O9" s="32">
        <f>N9/G9</f>
        <v>16667.637866670695</v>
      </c>
      <c r="P9" s="28"/>
      <c r="R9" s="28"/>
      <c r="T9" s="29"/>
      <c r="U9" s="30"/>
    </row>
    <row r="10" spans="1:21" x14ac:dyDescent="0.25">
      <c r="B10" s="80">
        <v>1901</v>
      </c>
      <c r="C10" s="80">
        <v>60.25</v>
      </c>
      <c r="D10" s="80">
        <f>C10*10.764</f>
        <v>648.53099999999995</v>
      </c>
      <c r="E10" s="74">
        <v>8.35</v>
      </c>
      <c r="F10" s="74">
        <f t="shared" si="1"/>
        <v>68.599999999999994</v>
      </c>
      <c r="G10" s="75">
        <f t="shared" si="4"/>
        <v>738.41039999999987</v>
      </c>
      <c r="H10" s="75"/>
      <c r="I10" s="76">
        <v>13276800</v>
      </c>
      <c r="J10" s="77">
        <f>I10/D10</f>
        <v>20472.113129518868</v>
      </c>
      <c r="K10" s="62">
        <f t="shared" si="3"/>
        <v>17980.245131975393</v>
      </c>
      <c r="L10" s="78">
        <v>929400</v>
      </c>
      <c r="M10" s="36">
        <v>30000</v>
      </c>
      <c r="N10" s="32">
        <f t="shared" si="6"/>
        <v>14236200</v>
      </c>
      <c r="O10" s="32">
        <f>N10/G10</f>
        <v>19279.522606940533</v>
      </c>
      <c r="P10" s="28"/>
      <c r="R10" s="28"/>
      <c r="T10" s="79"/>
      <c r="U10" s="79"/>
    </row>
    <row r="11" spans="1:21" x14ac:dyDescent="0.25">
      <c r="B11" s="80">
        <v>703</v>
      </c>
      <c r="C11" s="80">
        <v>71.16</v>
      </c>
      <c r="D11" s="80">
        <f>C11*10.764</f>
        <v>765.96623999999997</v>
      </c>
      <c r="E11" s="74">
        <v>26.11</v>
      </c>
      <c r="F11" s="74">
        <f t="shared" si="1"/>
        <v>97.27</v>
      </c>
      <c r="G11" s="75">
        <f t="shared" si="4"/>
        <v>1047.0142799999999</v>
      </c>
      <c r="H11" s="75"/>
      <c r="I11" s="76">
        <v>15762500</v>
      </c>
      <c r="J11" s="77">
        <f>I11/D11</f>
        <v>20578.583202309284</v>
      </c>
      <c r="K11" s="32">
        <f t="shared" si="3"/>
        <v>15054.713484901087</v>
      </c>
      <c r="L11" s="78">
        <v>1103400</v>
      </c>
      <c r="M11" s="36">
        <v>30000</v>
      </c>
      <c r="N11" s="32">
        <f t="shared" ref="N11:N12" si="7">I11+L11+M11</f>
        <v>16895900</v>
      </c>
      <c r="O11" s="32">
        <f t="shared" ref="O11:O12" si="8">N11/G11</f>
        <v>16137.220210597321</v>
      </c>
      <c r="P11" s="28"/>
      <c r="R11" s="28"/>
      <c r="T11" s="79"/>
      <c r="U11" s="79"/>
    </row>
    <row r="12" spans="1:21" x14ac:dyDescent="0.25">
      <c r="B12" s="80">
        <v>1203</v>
      </c>
      <c r="C12" s="80">
        <v>71.16</v>
      </c>
      <c r="D12" s="80">
        <f>C12*10.764</f>
        <v>765.96623999999997</v>
      </c>
      <c r="E12" s="74">
        <v>11.07</v>
      </c>
      <c r="F12" s="74">
        <f t="shared" si="1"/>
        <v>82.22999999999999</v>
      </c>
      <c r="G12" s="75">
        <f t="shared" si="4"/>
        <v>885.12371999999982</v>
      </c>
      <c r="H12" s="75"/>
      <c r="I12" s="76">
        <v>14600000</v>
      </c>
      <c r="J12" s="77">
        <f>I12/D12</f>
        <v>19060.892292067598</v>
      </c>
      <c r="K12" s="32">
        <f>I12/G12</f>
        <v>16494.869214441573</v>
      </c>
      <c r="L12" s="78"/>
      <c r="M12" s="78"/>
      <c r="N12" s="32">
        <f t="shared" si="7"/>
        <v>14600000</v>
      </c>
      <c r="O12" s="32">
        <f t="shared" si="8"/>
        <v>16494.869214441573</v>
      </c>
      <c r="P12" s="28"/>
      <c r="R12" s="28"/>
      <c r="T12" s="79"/>
      <c r="U12" s="79"/>
    </row>
    <row r="13" spans="1:21" x14ac:dyDescent="0.25">
      <c r="B13" s="80">
        <v>1201</v>
      </c>
      <c r="C13" s="80">
        <v>60.25</v>
      </c>
      <c r="D13" s="80">
        <f>C13*10.764</f>
        <v>648.53099999999995</v>
      </c>
      <c r="E13" s="74">
        <v>8.35</v>
      </c>
      <c r="F13" s="74">
        <f t="shared" si="1"/>
        <v>68.599999999999994</v>
      </c>
      <c r="G13" s="75">
        <f t="shared" si="4"/>
        <v>738.41039999999987</v>
      </c>
      <c r="H13" s="75"/>
      <c r="I13" s="76">
        <v>11350000</v>
      </c>
      <c r="J13" s="77">
        <f>I13/D13</f>
        <v>17501.090927033558</v>
      </c>
      <c r="K13" s="32">
        <f t="shared" si="3"/>
        <v>15370.856098451488</v>
      </c>
      <c r="L13" s="78"/>
      <c r="M13" s="78"/>
      <c r="N13" s="77"/>
      <c r="O13" s="77"/>
      <c r="P13" s="28"/>
      <c r="R13" s="28"/>
      <c r="T13" s="79"/>
      <c r="U13" s="79"/>
    </row>
    <row r="14" spans="1:21" x14ac:dyDescent="0.25">
      <c r="B14" s="80">
        <v>1001</v>
      </c>
      <c r="C14" s="80">
        <v>60.25</v>
      </c>
      <c r="D14" s="80">
        <f>C14*10.764</f>
        <v>648.53099999999995</v>
      </c>
      <c r="E14" s="74">
        <v>9.35</v>
      </c>
      <c r="F14" s="74">
        <f t="shared" ref="F14:F15" si="9">C14+E14</f>
        <v>69.599999999999994</v>
      </c>
      <c r="G14" s="75">
        <f t="shared" ref="G14:G15" si="10">F14*10.764</f>
        <v>749.17439999999988</v>
      </c>
      <c r="H14" s="75"/>
      <c r="I14" s="76">
        <v>10677000</v>
      </c>
      <c r="J14" s="77">
        <f>I14/D14</f>
        <v>16463.361042109012</v>
      </c>
      <c r="K14" s="32">
        <f t="shared" si="3"/>
        <v>14251.688258434888</v>
      </c>
      <c r="L14" s="78"/>
      <c r="M14" s="78"/>
      <c r="N14" s="77"/>
      <c r="O14" s="77"/>
      <c r="P14" s="28"/>
      <c r="R14" s="28"/>
      <c r="T14" s="79"/>
      <c r="U14" s="79"/>
    </row>
    <row r="15" spans="1:21" x14ac:dyDescent="0.25">
      <c r="B15" s="80">
        <v>1804</v>
      </c>
      <c r="C15" s="80">
        <v>91.98</v>
      </c>
      <c r="D15" s="80">
        <f>C15*10.764</f>
        <v>990.07272</v>
      </c>
      <c r="E15" s="74">
        <v>15.73</v>
      </c>
      <c r="F15" s="74">
        <f t="shared" si="9"/>
        <v>107.71000000000001</v>
      </c>
      <c r="G15" s="75">
        <f t="shared" si="10"/>
        <v>1159.3904400000001</v>
      </c>
      <c r="H15" s="75"/>
      <c r="I15" s="76">
        <v>17000000</v>
      </c>
      <c r="J15" s="77">
        <f>I15/D15</f>
        <v>17170.45592368205</v>
      </c>
      <c r="K15" s="77">
        <f t="shared" si="3"/>
        <v>14662.877503112755</v>
      </c>
      <c r="L15" s="78"/>
      <c r="M15" s="78"/>
      <c r="N15" s="77"/>
      <c r="O15" s="77"/>
      <c r="P15" s="28"/>
      <c r="R15" s="28"/>
      <c r="T15" s="79"/>
      <c r="U15" s="79"/>
    </row>
    <row r="16" spans="1:21" s="31" customFormat="1" x14ac:dyDescent="0.25">
      <c r="I16" s="57"/>
      <c r="J16" s="58">
        <f>AVERAGE(J3,J4)</f>
        <v>19484.233146530401</v>
      </c>
      <c r="K16" s="58"/>
      <c r="L16" s="72" t="s">
        <v>23</v>
      </c>
      <c r="M16" s="72"/>
      <c r="N16" s="72"/>
      <c r="O16" s="58">
        <f>AVERAGE(O3,O4)</f>
        <v>19558.66582147617</v>
      </c>
    </row>
    <row r="17" spans="8:9" x14ac:dyDescent="0.25">
      <c r="I17" s="27"/>
    </row>
    <row r="18" spans="8:9" x14ac:dyDescent="0.25">
      <c r="I18" s="27"/>
    </row>
    <row r="19" spans="8:9" x14ac:dyDescent="0.25">
      <c r="I19" s="27"/>
    </row>
    <row r="20" spans="8:9" x14ac:dyDescent="0.25">
      <c r="I20" s="27"/>
    </row>
    <row r="21" spans="8:9" x14ac:dyDescent="0.25">
      <c r="H21" s="28">
        <f>I6/D6</f>
        <v>18746.728695842576</v>
      </c>
      <c r="I21" s="27"/>
    </row>
    <row r="22" spans="8:9" x14ac:dyDescent="0.25">
      <c r="I22" s="27"/>
    </row>
    <row r="23" spans="8:9" x14ac:dyDescent="0.25">
      <c r="I23" s="27"/>
    </row>
    <row r="24" spans="8:9" x14ac:dyDescent="0.25">
      <c r="I24" s="27"/>
    </row>
    <row r="25" spans="8:9" x14ac:dyDescent="0.25">
      <c r="I25" s="27"/>
    </row>
    <row r="26" spans="8:9" x14ac:dyDescent="0.25">
      <c r="I26" s="27"/>
    </row>
    <row r="27" spans="8:9" x14ac:dyDescent="0.25">
      <c r="I27" s="27"/>
    </row>
  </sheetData>
  <mergeCells count="1">
    <mergeCell ref="L16:N16"/>
  </mergeCells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6CD04-9FCB-4C32-AF98-975EB73D938E}">
  <dimension ref="A1"/>
  <sheetViews>
    <sheetView topLeftCell="B4" workbookViewId="0">
      <selection activeCell="C3" sqref="C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NMS One 27</vt:lpstr>
      <vt:lpstr>Total</vt:lpstr>
      <vt:lpstr>Rera</vt:lpstr>
      <vt:lpstr>Typical Floor</vt:lpstr>
      <vt:lpstr>IGR</vt:lpstr>
      <vt:lpstr>RR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Vinita Surve</cp:lastModifiedBy>
  <cp:lastPrinted>2013-08-31T05:30:46Z</cp:lastPrinted>
  <dcterms:created xsi:type="dcterms:W3CDTF">2013-08-30T08:57:19Z</dcterms:created>
  <dcterms:modified xsi:type="dcterms:W3CDTF">2025-02-21T08:51:36Z</dcterms:modified>
</cp:coreProperties>
</file>