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Mumbai Main Branch\Millennium Celesta\"/>
    </mc:Choice>
  </mc:AlternateContent>
  <xr:revisionPtr revIDLastSave="0" documentId="13_ncr:1_{9E9BB9E5-6BCE-4A44-901D-34B8D13661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illennium Celesta" sheetId="87" r:id="rId1"/>
    <sheet name="Total" sheetId="107" r:id="rId2"/>
    <sheet name="Rera" sheetId="92" r:id="rId3"/>
    <sheet name="Typical Floor" sheetId="85" r:id="rId4"/>
    <sheet name="IGR" sheetId="97" r:id="rId5"/>
    <sheet name="RR" sheetId="98" r:id="rId6"/>
    <sheet name="Rates nby" sheetId="120" r:id="rId7"/>
    <sheet name="Rates" sheetId="121" r:id="rId8"/>
  </sheets>
  <definedNames>
    <definedName name="_xlnm._FilterDatabase" localSheetId="0" hidden="1">'Millennium Celesta'!$D$1:$D$177</definedName>
    <definedName name="_xlnm._FilterDatabase" localSheetId="2" hidden="1">Rera!$D$49:$D$68</definedName>
  </definedNames>
  <calcPr calcId="191029"/>
</workbook>
</file>

<file path=xl/calcChain.xml><?xml version="1.0" encoding="utf-8"?>
<calcChain xmlns="http://schemas.openxmlformats.org/spreadsheetml/2006/main">
  <c r="H6" i="107" l="1"/>
  <c r="C2" i="107"/>
  <c r="G77" i="92"/>
  <c r="I4" i="97"/>
  <c r="I5" i="97"/>
  <c r="I6" i="97"/>
  <c r="I7" i="97"/>
  <c r="I8" i="97"/>
  <c r="I9" i="97"/>
  <c r="I10" i="97"/>
  <c r="I11" i="97"/>
  <c r="I3" i="97"/>
  <c r="H4" i="97"/>
  <c r="H5" i="97"/>
  <c r="H6" i="97"/>
  <c r="H7" i="97"/>
  <c r="H8" i="97"/>
  <c r="H9" i="97"/>
  <c r="H10" i="97"/>
  <c r="H3" i="97"/>
  <c r="N4" i="97"/>
  <c r="N5" i="97"/>
  <c r="N6" i="97"/>
  <c r="N7" i="97"/>
  <c r="N8" i="97"/>
  <c r="N9" i="97"/>
  <c r="N10" i="97"/>
  <c r="N11" i="97"/>
  <c r="N12" i="97"/>
  <c r="K4" i="97"/>
  <c r="G4" i="97"/>
  <c r="G5" i="97"/>
  <c r="G6" i="97"/>
  <c r="G7" i="97"/>
  <c r="G8" i="97"/>
  <c r="G9" i="97"/>
  <c r="G10" i="97"/>
  <c r="E4" i="97"/>
  <c r="E5" i="97"/>
  <c r="E6" i="97"/>
  <c r="E7" i="97"/>
  <c r="E8" i="97"/>
  <c r="K8" i="97" s="1"/>
  <c r="N3" i="97"/>
  <c r="O3" i="97" s="1"/>
  <c r="K3" i="97"/>
  <c r="G3" i="97"/>
  <c r="E3" i="97"/>
  <c r="O8" i="97" l="1"/>
  <c r="O4" i="97"/>
  <c r="O7" i="97"/>
  <c r="K7" i="97"/>
  <c r="K6" i="97"/>
  <c r="O5" i="97"/>
  <c r="K5" i="97"/>
  <c r="O6" i="97" l="1"/>
  <c r="E177" i="87" l="1"/>
  <c r="F177" i="87"/>
  <c r="G3" i="87"/>
  <c r="H3" i="87" s="1"/>
  <c r="N3" i="87" s="1"/>
  <c r="G4" i="87"/>
  <c r="H4" i="87" s="1"/>
  <c r="N4" i="87" s="1"/>
  <c r="G5" i="87"/>
  <c r="H5" i="87" s="1"/>
  <c r="N5" i="87" s="1"/>
  <c r="G6" i="87"/>
  <c r="H6" i="87" s="1"/>
  <c r="N6" i="87" s="1"/>
  <c r="G7" i="87"/>
  <c r="H7" i="87" s="1"/>
  <c r="N7" i="87" s="1"/>
  <c r="G8" i="87"/>
  <c r="H8" i="87" s="1"/>
  <c r="N8" i="87" s="1"/>
  <c r="G9" i="87"/>
  <c r="H9" i="87" s="1"/>
  <c r="N9" i="87" s="1"/>
  <c r="G10" i="87"/>
  <c r="H10" i="87" s="1"/>
  <c r="N10" i="87" s="1"/>
  <c r="G11" i="87"/>
  <c r="H11" i="87" s="1"/>
  <c r="N11" i="87" s="1"/>
  <c r="G12" i="87"/>
  <c r="H12" i="87" s="1"/>
  <c r="N12" i="87" s="1"/>
  <c r="G13" i="87"/>
  <c r="H13" i="87" s="1"/>
  <c r="N13" i="87" s="1"/>
  <c r="G14" i="87"/>
  <c r="H14" i="87"/>
  <c r="N14" i="87" s="1"/>
  <c r="G15" i="87"/>
  <c r="H15" i="87" s="1"/>
  <c r="N15" i="87" s="1"/>
  <c r="G16" i="87"/>
  <c r="H16" i="87" s="1"/>
  <c r="N16" i="87" s="1"/>
  <c r="G17" i="87"/>
  <c r="H17" i="87" s="1"/>
  <c r="N17" i="87" s="1"/>
  <c r="G18" i="87"/>
  <c r="H18" i="87" s="1"/>
  <c r="N18" i="87" s="1"/>
  <c r="G19" i="87"/>
  <c r="H19" i="87" s="1"/>
  <c r="N19" i="87" s="1"/>
  <c r="G20" i="87"/>
  <c r="H20" i="87" s="1"/>
  <c r="N20" i="87" s="1"/>
  <c r="G21" i="87"/>
  <c r="H21" i="87" s="1"/>
  <c r="N21" i="87" s="1"/>
  <c r="G22" i="87"/>
  <c r="H22" i="87" s="1"/>
  <c r="N22" i="87" s="1"/>
  <c r="G23" i="87"/>
  <c r="H23" i="87" s="1"/>
  <c r="N23" i="87" s="1"/>
  <c r="G24" i="87"/>
  <c r="H24" i="87" s="1"/>
  <c r="N24" i="87" s="1"/>
  <c r="G25" i="87"/>
  <c r="H25" i="87" s="1"/>
  <c r="N25" i="87" s="1"/>
  <c r="G26" i="87"/>
  <c r="H26" i="87" s="1"/>
  <c r="N26" i="87" s="1"/>
  <c r="G27" i="87"/>
  <c r="H27" i="87" s="1"/>
  <c r="N27" i="87" s="1"/>
  <c r="G28" i="87"/>
  <c r="H28" i="87" s="1"/>
  <c r="N28" i="87" s="1"/>
  <c r="G29" i="87"/>
  <c r="H29" i="87" s="1"/>
  <c r="N29" i="87" s="1"/>
  <c r="G30" i="87"/>
  <c r="H30" i="87" s="1"/>
  <c r="N30" i="87" s="1"/>
  <c r="G31" i="87"/>
  <c r="H31" i="87" s="1"/>
  <c r="N31" i="87" s="1"/>
  <c r="G32" i="87"/>
  <c r="H32" i="87" s="1"/>
  <c r="N32" i="87" s="1"/>
  <c r="G33" i="87"/>
  <c r="H33" i="87" s="1"/>
  <c r="N33" i="87" s="1"/>
  <c r="G34" i="87"/>
  <c r="H34" i="87" s="1"/>
  <c r="N34" i="87" s="1"/>
  <c r="G35" i="87"/>
  <c r="H35" i="87" s="1"/>
  <c r="N35" i="87" s="1"/>
  <c r="G36" i="87"/>
  <c r="H36" i="87" s="1"/>
  <c r="N36" i="87" s="1"/>
  <c r="G37" i="87"/>
  <c r="H37" i="87" s="1"/>
  <c r="N37" i="87" s="1"/>
  <c r="G38" i="87"/>
  <c r="H38" i="87" s="1"/>
  <c r="N38" i="87" s="1"/>
  <c r="G39" i="87"/>
  <c r="H39" i="87" s="1"/>
  <c r="N39" i="87" s="1"/>
  <c r="G40" i="87"/>
  <c r="H40" i="87"/>
  <c r="N40" i="87" s="1"/>
  <c r="G41" i="87"/>
  <c r="H41" i="87" s="1"/>
  <c r="N41" i="87" s="1"/>
  <c r="G42" i="87"/>
  <c r="H42" i="87" s="1"/>
  <c r="N42" i="87" s="1"/>
  <c r="G43" i="87"/>
  <c r="H43" i="87" s="1"/>
  <c r="N43" i="87" s="1"/>
  <c r="G44" i="87"/>
  <c r="H44" i="87" s="1"/>
  <c r="N44" i="87" s="1"/>
  <c r="G45" i="87"/>
  <c r="H45" i="87" s="1"/>
  <c r="N45" i="87" s="1"/>
  <c r="G46" i="87"/>
  <c r="H46" i="87" s="1"/>
  <c r="N46" i="87" s="1"/>
  <c r="G47" i="87"/>
  <c r="H47" i="87" s="1"/>
  <c r="N47" i="87" s="1"/>
  <c r="G48" i="87"/>
  <c r="H48" i="87" s="1"/>
  <c r="N48" i="87" s="1"/>
  <c r="G49" i="87"/>
  <c r="H49" i="87" s="1"/>
  <c r="N49" i="87" s="1"/>
  <c r="G50" i="87"/>
  <c r="H50" i="87" s="1"/>
  <c r="N50" i="87" s="1"/>
  <c r="G51" i="87"/>
  <c r="H51" i="87" s="1"/>
  <c r="N51" i="87" s="1"/>
  <c r="G52" i="87"/>
  <c r="H52" i="87" s="1"/>
  <c r="N52" i="87" s="1"/>
  <c r="G53" i="87"/>
  <c r="H53" i="87" s="1"/>
  <c r="N53" i="87" s="1"/>
  <c r="G54" i="87"/>
  <c r="H54" i="87" s="1"/>
  <c r="N54" i="87" s="1"/>
  <c r="G55" i="87"/>
  <c r="H55" i="87" s="1"/>
  <c r="N55" i="87" s="1"/>
  <c r="G56" i="87"/>
  <c r="H56" i="87" s="1"/>
  <c r="N56" i="87" s="1"/>
  <c r="G57" i="87"/>
  <c r="H57" i="87" s="1"/>
  <c r="N57" i="87" s="1"/>
  <c r="G58" i="87"/>
  <c r="H58" i="87" s="1"/>
  <c r="N58" i="87" s="1"/>
  <c r="G59" i="87"/>
  <c r="H59" i="87" s="1"/>
  <c r="N59" i="87" s="1"/>
  <c r="G60" i="87"/>
  <c r="H60" i="87"/>
  <c r="N60" i="87" s="1"/>
  <c r="G61" i="87"/>
  <c r="H61" i="87" s="1"/>
  <c r="N61" i="87" s="1"/>
  <c r="G62" i="87"/>
  <c r="H62" i="87" s="1"/>
  <c r="N62" i="87" s="1"/>
  <c r="G63" i="87"/>
  <c r="H63" i="87" s="1"/>
  <c r="N63" i="87" s="1"/>
  <c r="G64" i="87"/>
  <c r="H64" i="87" s="1"/>
  <c r="N64" i="87" s="1"/>
  <c r="G65" i="87"/>
  <c r="H65" i="87" s="1"/>
  <c r="N65" i="87" s="1"/>
  <c r="G66" i="87"/>
  <c r="H66" i="87" s="1"/>
  <c r="N66" i="87" s="1"/>
  <c r="G67" i="87"/>
  <c r="H67" i="87" s="1"/>
  <c r="N67" i="87" s="1"/>
  <c r="G68" i="87"/>
  <c r="H68" i="87" s="1"/>
  <c r="N68" i="87" s="1"/>
  <c r="G69" i="87"/>
  <c r="H69" i="87" s="1"/>
  <c r="N69" i="87" s="1"/>
  <c r="G70" i="87"/>
  <c r="H70" i="87" s="1"/>
  <c r="N70" i="87" s="1"/>
  <c r="G71" i="87"/>
  <c r="H71" i="87" s="1"/>
  <c r="N71" i="87" s="1"/>
  <c r="G72" i="87"/>
  <c r="H72" i="87" s="1"/>
  <c r="N72" i="87" s="1"/>
  <c r="G73" i="87"/>
  <c r="H73" i="87" s="1"/>
  <c r="N73" i="87" s="1"/>
  <c r="G74" i="87"/>
  <c r="H74" i="87" s="1"/>
  <c r="N74" i="87" s="1"/>
  <c r="G75" i="87"/>
  <c r="H75" i="87" s="1"/>
  <c r="N75" i="87" s="1"/>
  <c r="G76" i="87"/>
  <c r="H76" i="87"/>
  <c r="N76" i="87" s="1"/>
  <c r="G77" i="87"/>
  <c r="H77" i="87" s="1"/>
  <c r="N77" i="87" s="1"/>
  <c r="G78" i="87"/>
  <c r="H78" i="87" s="1"/>
  <c r="N78" i="87" s="1"/>
  <c r="G79" i="87"/>
  <c r="H79" i="87" s="1"/>
  <c r="N79" i="87" s="1"/>
  <c r="G80" i="87"/>
  <c r="H80" i="87" s="1"/>
  <c r="N80" i="87" s="1"/>
  <c r="G81" i="87"/>
  <c r="H81" i="87" s="1"/>
  <c r="N81" i="87" s="1"/>
  <c r="G82" i="87"/>
  <c r="H82" i="87" s="1"/>
  <c r="N82" i="87" s="1"/>
  <c r="G83" i="87"/>
  <c r="H83" i="87" s="1"/>
  <c r="N83" i="87" s="1"/>
  <c r="G84" i="87"/>
  <c r="H84" i="87" s="1"/>
  <c r="N84" i="87" s="1"/>
  <c r="G85" i="87"/>
  <c r="H85" i="87" s="1"/>
  <c r="N85" i="87" s="1"/>
  <c r="G86" i="87"/>
  <c r="H86" i="87" s="1"/>
  <c r="N86" i="87" s="1"/>
  <c r="G87" i="87"/>
  <c r="H87" i="87" s="1"/>
  <c r="N87" i="87" s="1"/>
  <c r="G88" i="87"/>
  <c r="H88" i="87" s="1"/>
  <c r="N88" i="87" s="1"/>
  <c r="G89" i="87"/>
  <c r="H89" i="87" s="1"/>
  <c r="N89" i="87" s="1"/>
  <c r="G90" i="87"/>
  <c r="H90" i="87" s="1"/>
  <c r="N90" i="87" s="1"/>
  <c r="G91" i="87"/>
  <c r="H91" i="87" s="1"/>
  <c r="N91" i="87" s="1"/>
  <c r="G92" i="87"/>
  <c r="H92" i="87" s="1"/>
  <c r="N92" i="87" s="1"/>
  <c r="G93" i="87"/>
  <c r="H93" i="87" s="1"/>
  <c r="N93" i="87" s="1"/>
  <c r="G94" i="87"/>
  <c r="H94" i="87" s="1"/>
  <c r="N94" i="87" s="1"/>
  <c r="G95" i="87"/>
  <c r="H95" i="87" s="1"/>
  <c r="N95" i="87" s="1"/>
  <c r="G96" i="87"/>
  <c r="H96" i="87" s="1"/>
  <c r="N96" i="87" s="1"/>
  <c r="G97" i="87"/>
  <c r="H97" i="87" s="1"/>
  <c r="N97" i="87" s="1"/>
  <c r="G98" i="87"/>
  <c r="H98" i="87" s="1"/>
  <c r="N98" i="87" s="1"/>
  <c r="G99" i="87"/>
  <c r="H99" i="87" s="1"/>
  <c r="N99" i="87" s="1"/>
  <c r="G100" i="87"/>
  <c r="H100" i="87" s="1"/>
  <c r="N100" i="87" s="1"/>
  <c r="G101" i="87"/>
  <c r="H101" i="87" s="1"/>
  <c r="N101" i="87" s="1"/>
  <c r="G102" i="87"/>
  <c r="H102" i="87"/>
  <c r="N102" i="87" s="1"/>
  <c r="G103" i="87"/>
  <c r="H103" i="87" s="1"/>
  <c r="N103" i="87" s="1"/>
  <c r="G104" i="87"/>
  <c r="H104" i="87" s="1"/>
  <c r="N104" i="87" s="1"/>
  <c r="G105" i="87"/>
  <c r="H105" i="87" s="1"/>
  <c r="N105" i="87" s="1"/>
  <c r="G106" i="87"/>
  <c r="H106" i="87" s="1"/>
  <c r="N106" i="87" s="1"/>
  <c r="G107" i="87"/>
  <c r="H107" i="87" s="1"/>
  <c r="N107" i="87" s="1"/>
  <c r="G108" i="87"/>
  <c r="H108" i="87" s="1"/>
  <c r="N108" i="87" s="1"/>
  <c r="G109" i="87"/>
  <c r="H109" i="87" s="1"/>
  <c r="N109" i="87" s="1"/>
  <c r="G110" i="87"/>
  <c r="H110" i="87" s="1"/>
  <c r="N110" i="87" s="1"/>
  <c r="G111" i="87"/>
  <c r="H111" i="87" s="1"/>
  <c r="N111" i="87" s="1"/>
  <c r="G112" i="87"/>
  <c r="H112" i="87" s="1"/>
  <c r="N112" i="87" s="1"/>
  <c r="G113" i="87"/>
  <c r="H113" i="87" s="1"/>
  <c r="N113" i="87" s="1"/>
  <c r="G114" i="87"/>
  <c r="H114" i="87" s="1"/>
  <c r="N114" i="87" s="1"/>
  <c r="G115" i="87"/>
  <c r="H115" i="87" s="1"/>
  <c r="N115" i="87" s="1"/>
  <c r="G116" i="87"/>
  <c r="H116" i="87"/>
  <c r="N116" i="87" s="1"/>
  <c r="G117" i="87"/>
  <c r="H117" i="87" s="1"/>
  <c r="N117" i="87" s="1"/>
  <c r="G118" i="87"/>
  <c r="H118" i="87" s="1"/>
  <c r="N118" i="87" s="1"/>
  <c r="G119" i="87"/>
  <c r="H119" i="87" s="1"/>
  <c r="N119" i="87" s="1"/>
  <c r="G120" i="87"/>
  <c r="H120" i="87" s="1"/>
  <c r="N120" i="87" s="1"/>
  <c r="G121" i="87"/>
  <c r="H121" i="87" s="1"/>
  <c r="N121" i="87" s="1"/>
  <c r="G122" i="87"/>
  <c r="H122" i="87" s="1"/>
  <c r="N122" i="87" s="1"/>
  <c r="G123" i="87"/>
  <c r="H123" i="87" s="1"/>
  <c r="N123" i="87" s="1"/>
  <c r="G124" i="87"/>
  <c r="H124" i="87" s="1"/>
  <c r="N124" i="87" s="1"/>
  <c r="G125" i="87"/>
  <c r="H125" i="87" s="1"/>
  <c r="N125" i="87" s="1"/>
  <c r="G126" i="87"/>
  <c r="H126" i="87" s="1"/>
  <c r="N126" i="87" s="1"/>
  <c r="G127" i="87"/>
  <c r="H127" i="87" s="1"/>
  <c r="N127" i="87" s="1"/>
  <c r="G128" i="87"/>
  <c r="H128" i="87" s="1"/>
  <c r="N128" i="87" s="1"/>
  <c r="G129" i="87"/>
  <c r="H129" i="87" s="1"/>
  <c r="N129" i="87" s="1"/>
  <c r="G130" i="87"/>
  <c r="H130" i="87" s="1"/>
  <c r="N130" i="87" s="1"/>
  <c r="G131" i="87"/>
  <c r="H131" i="87" s="1"/>
  <c r="N131" i="87" s="1"/>
  <c r="G132" i="87"/>
  <c r="H132" i="87" s="1"/>
  <c r="N132" i="87" s="1"/>
  <c r="G133" i="87"/>
  <c r="H133" i="87" s="1"/>
  <c r="N133" i="87" s="1"/>
  <c r="G134" i="87"/>
  <c r="H134" i="87" s="1"/>
  <c r="N134" i="87" s="1"/>
  <c r="G135" i="87"/>
  <c r="H135" i="87" s="1"/>
  <c r="N135" i="87" s="1"/>
  <c r="G136" i="87"/>
  <c r="H136" i="87" s="1"/>
  <c r="N136" i="87" s="1"/>
  <c r="G137" i="87"/>
  <c r="H137" i="87" s="1"/>
  <c r="N137" i="87" s="1"/>
  <c r="G138" i="87"/>
  <c r="H138" i="87" s="1"/>
  <c r="N138" i="87" s="1"/>
  <c r="G139" i="87"/>
  <c r="H139" i="87" s="1"/>
  <c r="N139" i="87" s="1"/>
  <c r="G140" i="87"/>
  <c r="H140" i="87"/>
  <c r="N140" i="87" s="1"/>
  <c r="G141" i="87"/>
  <c r="H141" i="87" s="1"/>
  <c r="N141" i="87" s="1"/>
  <c r="G142" i="87"/>
  <c r="H142" i="87" s="1"/>
  <c r="N142" i="87" s="1"/>
  <c r="G143" i="87"/>
  <c r="H143" i="87" s="1"/>
  <c r="N143" i="87" s="1"/>
  <c r="G144" i="87"/>
  <c r="H144" i="87" s="1"/>
  <c r="N144" i="87" s="1"/>
  <c r="G145" i="87"/>
  <c r="H145" i="87" s="1"/>
  <c r="N145" i="87" s="1"/>
  <c r="G146" i="87"/>
  <c r="H146" i="87" s="1"/>
  <c r="N146" i="87" s="1"/>
  <c r="G147" i="87"/>
  <c r="H147" i="87" s="1"/>
  <c r="N147" i="87" s="1"/>
  <c r="G148" i="87"/>
  <c r="H148" i="87" s="1"/>
  <c r="N148" i="87" s="1"/>
  <c r="G149" i="87"/>
  <c r="H149" i="87" s="1"/>
  <c r="N149" i="87" s="1"/>
  <c r="G150" i="87"/>
  <c r="H150" i="87" s="1"/>
  <c r="N150" i="87" s="1"/>
  <c r="G151" i="87"/>
  <c r="H151" i="87" s="1"/>
  <c r="N151" i="87" s="1"/>
  <c r="G152" i="87"/>
  <c r="H152" i="87" s="1"/>
  <c r="N152" i="87" s="1"/>
  <c r="G153" i="87"/>
  <c r="H153" i="87" s="1"/>
  <c r="N153" i="87" s="1"/>
  <c r="G154" i="87"/>
  <c r="H154" i="87" s="1"/>
  <c r="N154" i="87" s="1"/>
  <c r="G155" i="87"/>
  <c r="H155" i="87" s="1"/>
  <c r="N155" i="87" s="1"/>
  <c r="G156" i="87"/>
  <c r="H156" i="87" s="1"/>
  <c r="N156" i="87" s="1"/>
  <c r="G157" i="87"/>
  <c r="H157" i="87" s="1"/>
  <c r="N157" i="87" s="1"/>
  <c r="G158" i="87"/>
  <c r="H158" i="87" s="1"/>
  <c r="N158" i="87" s="1"/>
  <c r="G159" i="87"/>
  <c r="H159" i="87" s="1"/>
  <c r="N159" i="87" s="1"/>
  <c r="G160" i="87"/>
  <c r="H160" i="87" s="1"/>
  <c r="N160" i="87" s="1"/>
  <c r="G161" i="87"/>
  <c r="H161" i="87" s="1"/>
  <c r="N161" i="87" s="1"/>
  <c r="G162" i="87"/>
  <c r="H162" i="87" s="1"/>
  <c r="N162" i="87" s="1"/>
  <c r="G163" i="87"/>
  <c r="H163" i="87" s="1"/>
  <c r="N163" i="87" s="1"/>
  <c r="G164" i="87"/>
  <c r="H164" i="87" s="1"/>
  <c r="N164" i="87" s="1"/>
  <c r="G165" i="87"/>
  <c r="H165" i="87" s="1"/>
  <c r="N165" i="87" s="1"/>
  <c r="G166" i="87"/>
  <c r="H166" i="87" s="1"/>
  <c r="N166" i="87" s="1"/>
  <c r="G167" i="87"/>
  <c r="H167" i="87" s="1"/>
  <c r="N167" i="87" s="1"/>
  <c r="G168" i="87"/>
  <c r="H168" i="87" s="1"/>
  <c r="N168" i="87" s="1"/>
  <c r="G169" i="87"/>
  <c r="H169" i="87" s="1"/>
  <c r="N169" i="87" s="1"/>
  <c r="G170" i="87"/>
  <c r="H170" i="87" s="1"/>
  <c r="N170" i="87" s="1"/>
  <c r="G171" i="87"/>
  <c r="H171" i="87" s="1"/>
  <c r="N171" i="87" s="1"/>
  <c r="G172" i="87"/>
  <c r="H172" i="87" s="1"/>
  <c r="N172" i="87" s="1"/>
  <c r="G173" i="87"/>
  <c r="H173" i="87" s="1"/>
  <c r="N173" i="87" s="1"/>
  <c r="G174" i="87"/>
  <c r="H174" i="87" s="1"/>
  <c r="N174" i="87" s="1"/>
  <c r="G175" i="87"/>
  <c r="H175" i="87" s="1"/>
  <c r="N175" i="87" s="1"/>
  <c r="G176" i="87"/>
  <c r="H176" i="87" s="1"/>
  <c r="N176" i="87" s="1"/>
  <c r="G68" i="92" l="1"/>
  <c r="F50" i="92"/>
  <c r="F51" i="92"/>
  <c r="F52" i="92"/>
  <c r="F53" i="92"/>
  <c r="F54" i="92"/>
  <c r="F55" i="92"/>
  <c r="F56" i="92"/>
  <c r="F57" i="92"/>
  <c r="F58" i="92"/>
  <c r="F59" i="92"/>
  <c r="F60" i="92"/>
  <c r="F61" i="92"/>
  <c r="F62" i="92"/>
  <c r="F63" i="92"/>
  <c r="F64" i="92"/>
  <c r="F65" i="92"/>
  <c r="F66" i="92"/>
  <c r="F67" i="92"/>
  <c r="F49" i="92"/>
  <c r="E9" i="97" l="1"/>
  <c r="E10" i="97"/>
  <c r="E11" i="97"/>
  <c r="E12" i="97"/>
  <c r="O11" i="97" l="1"/>
  <c r="I12" i="97"/>
  <c r="O12" i="97" s="1"/>
  <c r="G2" i="87"/>
  <c r="G177" i="87" s="1"/>
  <c r="O9" i="97" l="1"/>
  <c r="K9" i="97"/>
  <c r="K10" i="97"/>
  <c r="O10" i="97"/>
  <c r="H2" i="87"/>
  <c r="D2" i="107"/>
  <c r="J2" i="87"/>
  <c r="K2" i="87" l="1"/>
  <c r="N2" i="87"/>
  <c r="N177" i="87" s="1"/>
  <c r="H177" i="87"/>
  <c r="E2" i="107" s="1"/>
  <c r="H5" i="107" s="1"/>
  <c r="P2" i="87"/>
  <c r="L2" i="87"/>
  <c r="M2" i="87" l="1"/>
  <c r="I3" i="87"/>
  <c r="J3" i="87" s="1"/>
  <c r="K3" i="87" l="1"/>
  <c r="L3" i="87"/>
  <c r="I4" i="87"/>
  <c r="J4" i="87" s="1"/>
  <c r="K4" i="87" s="1"/>
  <c r="M4" i="87" s="1"/>
  <c r="M3" i="87" l="1"/>
  <c r="L4" i="87"/>
  <c r="I5" i="87"/>
  <c r="J5" i="87" s="1"/>
  <c r="K5" i="87" s="1"/>
  <c r="M5" i="87" s="1"/>
  <c r="L5" i="87" l="1"/>
  <c r="I6" i="87"/>
  <c r="J6" i="87" l="1"/>
  <c r="I7" i="87"/>
  <c r="J7" i="87" s="1"/>
  <c r="K7" i="87" s="1"/>
  <c r="M7" i="87" s="1"/>
  <c r="O13" i="97"/>
  <c r="K6" i="87" l="1"/>
  <c r="L7" i="87"/>
  <c r="L6" i="87"/>
  <c r="I8" i="87"/>
  <c r="J8" i="87" s="1"/>
  <c r="K8" i="87" s="1"/>
  <c r="M8" i="87" s="1"/>
  <c r="P6" i="87"/>
  <c r="M6" i="87" l="1"/>
  <c r="L8" i="87"/>
  <c r="I9" i="87"/>
  <c r="J9" i="87" l="1"/>
  <c r="K9" i="87" s="1"/>
  <c r="I10" i="87"/>
  <c r="M9" i="87" l="1"/>
  <c r="J10" i="87"/>
  <c r="K10" i="87" s="1"/>
  <c r="M10" i="87" s="1"/>
  <c r="I11" i="87"/>
  <c r="L9" i="87"/>
  <c r="J11" i="87" l="1"/>
  <c r="K11" i="87" s="1"/>
  <c r="M11" i="87" s="1"/>
  <c r="I12" i="87"/>
  <c r="L10" i="87"/>
  <c r="L11" i="87" l="1"/>
  <c r="J12" i="87"/>
  <c r="K12" i="87" s="1"/>
  <c r="M12" i="87" s="1"/>
  <c r="I13" i="87"/>
  <c r="J13" i="87" s="1"/>
  <c r="K13" i="87" s="1"/>
  <c r="M13" i="87" s="1"/>
  <c r="L13" i="87" l="1"/>
  <c r="L12" i="87"/>
  <c r="I14" i="87"/>
  <c r="I15" i="87" l="1"/>
  <c r="J14" i="87"/>
  <c r="K14" i="87" s="1"/>
  <c r="M14" i="87" s="1"/>
  <c r="J15" i="87" l="1"/>
  <c r="K15" i="87" s="1"/>
  <c r="M15" i="87" s="1"/>
  <c r="I16" i="87"/>
  <c r="J16" i="87" s="1"/>
  <c r="K16" i="87" s="1"/>
  <c r="M16" i="87" s="1"/>
  <c r="L14" i="87"/>
  <c r="I17" i="87" l="1"/>
  <c r="J17" i="87" s="1"/>
  <c r="K17" i="87" s="1"/>
  <c r="M17" i="87" s="1"/>
  <c r="L16" i="87"/>
  <c r="I18" i="87"/>
  <c r="L15" i="87"/>
  <c r="L17" i="87" l="1"/>
  <c r="J18" i="87"/>
  <c r="K18" i="87" s="1"/>
  <c r="M18" i="87" s="1"/>
  <c r="I19" i="87"/>
  <c r="I20" i="87" l="1"/>
  <c r="J19" i="87"/>
  <c r="K19" i="87" s="1"/>
  <c r="M19" i="87" s="1"/>
  <c r="L18" i="87"/>
  <c r="L19" i="87" l="1"/>
  <c r="I21" i="87"/>
  <c r="J20" i="87"/>
  <c r="K20" i="87" s="1"/>
  <c r="M20" i="87" s="1"/>
  <c r="L20" i="87" l="1"/>
  <c r="I22" i="87"/>
  <c r="J21" i="87"/>
  <c r="K21" i="87" s="1"/>
  <c r="M21" i="87" s="1"/>
  <c r="L21" i="87" l="1"/>
  <c r="I23" i="87"/>
  <c r="J22" i="87"/>
  <c r="K22" i="87" s="1"/>
  <c r="M22" i="87" s="1"/>
  <c r="L22" i="87" l="1"/>
  <c r="I24" i="87"/>
  <c r="J23" i="87"/>
  <c r="K23" i="87" s="1"/>
  <c r="M23" i="87" s="1"/>
  <c r="L23" i="87" l="1"/>
  <c r="I25" i="87"/>
  <c r="J24" i="87"/>
  <c r="K24" i="87" s="1"/>
  <c r="M24" i="87" s="1"/>
  <c r="L24" i="87" l="1"/>
  <c r="I26" i="87"/>
  <c r="J25" i="87"/>
  <c r="K25" i="87" s="1"/>
  <c r="M25" i="87" s="1"/>
  <c r="L25" i="87" l="1"/>
  <c r="J26" i="87"/>
  <c r="K26" i="87" s="1"/>
  <c r="M26" i="87" s="1"/>
  <c r="I27" i="87"/>
  <c r="J27" i="87" l="1"/>
  <c r="K27" i="87" s="1"/>
  <c r="M27" i="87" s="1"/>
  <c r="I28" i="87"/>
  <c r="L26" i="87"/>
  <c r="J28" i="87" l="1"/>
  <c r="K28" i="87" s="1"/>
  <c r="M28" i="87" s="1"/>
  <c r="I29" i="87"/>
  <c r="L27" i="87"/>
  <c r="I30" i="87" l="1"/>
  <c r="J29" i="87"/>
  <c r="K29" i="87" s="1"/>
  <c r="M29" i="87" s="1"/>
  <c r="L28" i="87"/>
  <c r="L29" i="87" l="1"/>
  <c r="I31" i="87"/>
  <c r="J30" i="87"/>
  <c r="K30" i="87" s="1"/>
  <c r="M30" i="87" s="1"/>
  <c r="I32" i="87" l="1"/>
  <c r="J31" i="87"/>
  <c r="K31" i="87" s="1"/>
  <c r="M31" i="87" s="1"/>
  <c r="L30" i="87"/>
  <c r="L31" i="87" l="1"/>
  <c r="I33" i="87"/>
  <c r="J32" i="87"/>
  <c r="K32" i="87" s="1"/>
  <c r="M32" i="87" s="1"/>
  <c r="L32" i="87" l="1"/>
  <c r="I34" i="87"/>
  <c r="J33" i="87"/>
  <c r="K33" i="87" s="1"/>
  <c r="M33" i="87" s="1"/>
  <c r="L33" i="87" l="1"/>
  <c r="I35" i="87"/>
  <c r="J34" i="87"/>
  <c r="K34" i="87" s="1"/>
  <c r="M34" i="87" s="1"/>
  <c r="I36" i="87" l="1"/>
  <c r="J35" i="87"/>
  <c r="K35" i="87" s="1"/>
  <c r="M35" i="87" s="1"/>
  <c r="L34" i="87"/>
  <c r="L35" i="87" l="1"/>
  <c r="J36" i="87"/>
  <c r="K36" i="87" s="1"/>
  <c r="M36" i="87" s="1"/>
  <c r="I37" i="87"/>
  <c r="J37" i="87" l="1"/>
  <c r="K37" i="87" s="1"/>
  <c r="M37" i="87" s="1"/>
  <c r="I38" i="87"/>
  <c r="L36" i="87"/>
  <c r="I39" i="87" l="1"/>
  <c r="J38" i="87"/>
  <c r="K38" i="87" s="1"/>
  <c r="M38" i="87" s="1"/>
  <c r="L37" i="87"/>
  <c r="L38" i="87" l="1"/>
  <c r="I40" i="87"/>
  <c r="J39" i="87"/>
  <c r="K39" i="87" s="1"/>
  <c r="M39" i="87" s="1"/>
  <c r="L39" i="87" l="1"/>
  <c r="I41" i="87"/>
  <c r="J40" i="87"/>
  <c r="K40" i="87" s="1"/>
  <c r="M40" i="87" s="1"/>
  <c r="L40" i="87" l="1"/>
  <c r="I42" i="87"/>
  <c r="J41" i="87"/>
  <c r="K41" i="87" s="1"/>
  <c r="M41" i="87" s="1"/>
  <c r="L41" i="87" l="1"/>
  <c r="I43" i="87"/>
  <c r="J42" i="87"/>
  <c r="K42" i="87" s="1"/>
  <c r="M42" i="87" s="1"/>
  <c r="L42" i="87" l="1"/>
  <c r="I44" i="87"/>
  <c r="J43" i="87"/>
  <c r="K43" i="87" s="1"/>
  <c r="M43" i="87" s="1"/>
  <c r="L43" i="87" l="1"/>
  <c r="I45" i="87"/>
  <c r="J44" i="87"/>
  <c r="K44" i="87" s="1"/>
  <c r="M44" i="87" s="1"/>
  <c r="L44" i="87" l="1"/>
  <c r="J45" i="87"/>
  <c r="K45" i="87" s="1"/>
  <c r="M45" i="87" s="1"/>
  <c r="I46" i="87"/>
  <c r="I47" i="87" l="1"/>
  <c r="J46" i="87"/>
  <c r="K46" i="87" s="1"/>
  <c r="M46" i="87" s="1"/>
  <c r="L45" i="87"/>
  <c r="L46" i="87" l="1"/>
  <c r="I48" i="87"/>
  <c r="J47" i="87"/>
  <c r="K47" i="87" s="1"/>
  <c r="M47" i="87" s="1"/>
  <c r="L47" i="87" l="1"/>
  <c r="I49" i="87"/>
  <c r="J48" i="87"/>
  <c r="K48" i="87" s="1"/>
  <c r="M48" i="87" s="1"/>
  <c r="L48" i="87" l="1"/>
  <c r="I50" i="87"/>
  <c r="J49" i="87"/>
  <c r="K49" i="87" s="1"/>
  <c r="M49" i="87" s="1"/>
  <c r="L49" i="87" l="1"/>
  <c r="I51" i="87"/>
  <c r="J50" i="87"/>
  <c r="K50" i="87" s="1"/>
  <c r="M50" i="87" s="1"/>
  <c r="I52" i="87" l="1"/>
  <c r="J51" i="87"/>
  <c r="K51" i="87" s="1"/>
  <c r="M51" i="87" s="1"/>
  <c r="L50" i="87"/>
  <c r="L51" i="87" l="1"/>
  <c r="I53" i="87"/>
  <c r="J52" i="87"/>
  <c r="K52" i="87" s="1"/>
  <c r="M52" i="87" s="1"/>
  <c r="L52" i="87" l="1"/>
  <c r="J53" i="87"/>
  <c r="K53" i="87" s="1"/>
  <c r="M53" i="87" s="1"/>
  <c r="I54" i="87"/>
  <c r="J54" i="87" l="1"/>
  <c r="K54" i="87" s="1"/>
  <c r="M54" i="87" s="1"/>
  <c r="I55" i="87"/>
  <c r="L53" i="87"/>
  <c r="L54" i="87" l="1"/>
  <c r="I56" i="87"/>
  <c r="J55" i="87"/>
  <c r="K55" i="87" s="1"/>
  <c r="M55" i="87" s="1"/>
  <c r="L55" i="87" l="1"/>
  <c r="I57" i="87"/>
  <c r="J56" i="87"/>
  <c r="K56" i="87" s="1"/>
  <c r="M56" i="87" s="1"/>
  <c r="I58" i="87" l="1"/>
  <c r="J57" i="87"/>
  <c r="K57" i="87" s="1"/>
  <c r="M57" i="87" s="1"/>
  <c r="L56" i="87"/>
  <c r="L57" i="87" l="1"/>
  <c r="I59" i="87"/>
  <c r="J58" i="87"/>
  <c r="K58" i="87" s="1"/>
  <c r="M58" i="87" s="1"/>
  <c r="L58" i="87" l="1"/>
  <c r="I60" i="87"/>
  <c r="J59" i="87"/>
  <c r="K59" i="87" s="1"/>
  <c r="M59" i="87" s="1"/>
  <c r="L59" i="87" l="1"/>
  <c r="I61" i="87"/>
  <c r="J60" i="87"/>
  <c r="K60" i="87" s="1"/>
  <c r="M60" i="87" s="1"/>
  <c r="L60" i="87" l="1"/>
  <c r="I62" i="87"/>
  <c r="J61" i="87"/>
  <c r="K61" i="87" s="1"/>
  <c r="M61" i="87" s="1"/>
  <c r="L61" i="87" l="1"/>
  <c r="J62" i="87"/>
  <c r="K62" i="87" s="1"/>
  <c r="M62" i="87" s="1"/>
  <c r="I63" i="87"/>
  <c r="J63" i="87" l="1"/>
  <c r="K63" i="87" s="1"/>
  <c r="M63" i="87" s="1"/>
  <c r="I64" i="87"/>
  <c r="L62" i="87"/>
  <c r="I65" i="87" l="1"/>
  <c r="J64" i="87"/>
  <c r="K64" i="87" s="1"/>
  <c r="M64" i="87" s="1"/>
  <c r="L63" i="87"/>
  <c r="I66" i="87" l="1"/>
  <c r="J65" i="87"/>
  <c r="K65" i="87" s="1"/>
  <c r="M65" i="87" s="1"/>
  <c r="L64" i="87"/>
  <c r="L65" i="87" l="1"/>
  <c r="I67" i="87"/>
  <c r="J66" i="87"/>
  <c r="K66" i="87" s="1"/>
  <c r="M66" i="87" s="1"/>
  <c r="L66" i="87" l="1"/>
  <c r="I68" i="87"/>
  <c r="J67" i="87"/>
  <c r="K67" i="87" s="1"/>
  <c r="M67" i="87" s="1"/>
  <c r="L67" i="87" l="1"/>
  <c r="I69" i="87"/>
  <c r="J68" i="87"/>
  <c r="K68" i="87" s="1"/>
  <c r="M68" i="87" s="1"/>
  <c r="L68" i="87" l="1"/>
  <c r="I70" i="87"/>
  <c r="J69" i="87"/>
  <c r="K69" i="87" s="1"/>
  <c r="M69" i="87" s="1"/>
  <c r="L69" i="87" l="1"/>
  <c r="I71" i="87"/>
  <c r="J70" i="87"/>
  <c r="K70" i="87" s="1"/>
  <c r="M70" i="87" s="1"/>
  <c r="L70" i="87" l="1"/>
  <c r="J71" i="87"/>
  <c r="K71" i="87" s="1"/>
  <c r="M71" i="87" s="1"/>
  <c r="I72" i="87"/>
  <c r="L71" i="87" l="1"/>
  <c r="J72" i="87"/>
  <c r="K72" i="87" s="1"/>
  <c r="M72" i="87" s="1"/>
  <c r="I73" i="87"/>
  <c r="I74" i="87" l="1"/>
  <c r="J73" i="87"/>
  <c r="K73" i="87" s="1"/>
  <c r="M73" i="87" s="1"/>
  <c r="L72" i="87"/>
  <c r="L73" i="87" l="1"/>
  <c r="I75" i="87"/>
  <c r="J74" i="87"/>
  <c r="K74" i="87" s="1"/>
  <c r="M74" i="87" s="1"/>
  <c r="L74" i="87" l="1"/>
  <c r="I76" i="87"/>
  <c r="J75" i="87"/>
  <c r="K75" i="87" s="1"/>
  <c r="M75" i="87" s="1"/>
  <c r="L75" i="87" l="1"/>
  <c r="I77" i="87"/>
  <c r="J76" i="87"/>
  <c r="K76" i="87" s="1"/>
  <c r="M76" i="87" s="1"/>
  <c r="L76" i="87" l="1"/>
  <c r="I78" i="87"/>
  <c r="J77" i="87"/>
  <c r="K77" i="87" s="1"/>
  <c r="M77" i="87" s="1"/>
  <c r="L77" i="87" l="1"/>
  <c r="I79" i="87"/>
  <c r="J78" i="87"/>
  <c r="K78" i="87" s="1"/>
  <c r="M78" i="87" s="1"/>
  <c r="L78" i="87" l="1"/>
  <c r="I80" i="87"/>
  <c r="J79" i="87"/>
  <c r="K79" i="87" s="1"/>
  <c r="M79" i="87" s="1"/>
  <c r="L79" i="87" l="1"/>
  <c r="J80" i="87"/>
  <c r="K80" i="87" s="1"/>
  <c r="M80" i="87" s="1"/>
  <c r="I81" i="87"/>
  <c r="J81" i="87" l="1"/>
  <c r="K81" i="87" s="1"/>
  <c r="M81" i="87" s="1"/>
  <c r="I82" i="87"/>
  <c r="L80" i="87"/>
  <c r="I83" i="87" l="1"/>
  <c r="J82" i="87"/>
  <c r="K82" i="87" s="1"/>
  <c r="M82" i="87" s="1"/>
  <c r="L81" i="87"/>
  <c r="L82" i="87" l="1"/>
  <c r="I84" i="87"/>
  <c r="J83" i="87"/>
  <c r="K83" i="87" s="1"/>
  <c r="M83" i="87" s="1"/>
  <c r="L83" i="87" l="1"/>
  <c r="I85" i="87"/>
  <c r="J84" i="87"/>
  <c r="K84" i="87" s="1"/>
  <c r="M84" i="87" s="1"/>
  <c r="L84" i="87" l="1"/>
  <c r="I86" i="87"/>
  <c r="J85" i="87"/>
  <c r="K85" i="87" s="1"/>
  <c r="M85" i="87" s="1"/>
  <c r="I87" i="87" l="1"/>
  <c r="J86" i="87"/>
  <c r="K86" i="87" s="1"/>
  <c r="M86" i="87" s="1"/>
  <c r="L85" i="87"/>
  <c r="L86" i="87" l="1"/>
  <c r="I88" i="87"/>
  <c r="J87" i="87"/>
  <c r="K87" i="87" s="1"/>
  <c r="M87" i="87" s="1"/>
  <c r="L87" i="87" l="1"/>
  <c r="I89" i="87"/>
  <c r="J88" i="87"/>
  <c r="K88" i="87" s="1"/>
  <c r="M88" i="87" s="1"/>
  <c r="L88" i="87" l="1"/>
  <c r="J89" i="87"/>
  <c r="K89" i="87" s="1"/>
  <c r="M89" i="87" s="1"/>
  <c r="I90" i="87"/>
  <c r="I91" i="87" l="1"/>
  <c r="J90" i="87"/>
  <c r="K90" i="87" s="1"/>
  <c r="M90" i="87" s="1"/>
  <c r="L89" i="87"/>
  <c r="L90" i="87" l="1"/>
  <c r="I92" i="87"/>
  <c r="J91" i="87"/>
  <c r="K91" i="87" s="1"/>
  <c r="M91" i="87" s="1"/>
  <c r="L91" i="87" l="1"/>
  <c r="I93" i="87"/>
  <c r="J92" i="87"/>
  <c r="K92" i="87" s="1"/>
  <c r="M92" i="87" s="1"/>
  <c r="L92" i="87" l="1"/>
  <c r="I94" i="87"/>
  <c r="J93" i="87"/>
  <c r="K93" i="87" s="1"/>
  <c r="M93" i="87" s="1"/>
  <c r="L93" i="87" l="1"/>
  <c r="I95" i="87"/>
  <c r="J94" i="87"/>
  <c r="K94" i="87" s="1"/>
  <c r="M94" i="87" s="1"/>
  <c r="L94" i="87" l="1"/>
  <c r="I96" i="87"/>
  <c r="J95" i="87"/>
  <c r="K95" i="87" s="1"/>
  <c r="M95" i="87" s="1"/>
  <c r="L95" i="87" l="1"/>
  <c r="I97" i="87"/>
  <c r="J96" i="87"/>
  <c r="K96" i="87" s="1"/>
  <c r="M96" i="87" s="1"/>
  <c r="L96" i="87" l="1"/>
  <c r="J97" i="87"/>
  <c r="K97" i="87" s="1"/>
  <c r="M97" i="87" s="1"/>
  <c r="I98" i="87"/>
  <c r="J98" i="87" l="1"/>
  <c r="K98" i="87" s="1"/>
  <c r="M98" i="87" s="1"/>
  <c r="I99" i="87"/>
  <c r="L97" i="87"/>
  <c r="I100" i="87" l="1"/>
  <c r="J99" i="87"/>
  <c r="K99" i="87" s="1"/>
  <c r="M99" i="87" s="1"/>
  <c r="L98" i="87"/>
  <c r="L99" i="87" l="1"/>
  <c r="I101" i="87"/>
  <c r="J100" i="87"/>
  <c r="K100" i="87" s="1"/>
  <c r="M100" i="87" s="1"/>
  <c r="L100" i="87" l="1"/>
  <c r="I102" i="87"/>
  <c r="J101" i="87"/>
  <c r="K101" i="87" s="1"/>
  <c r="M101" i="87" s="1"/>
  <c r="L101" i="87" l="1"/>
  <c r="I103" i="87"/>
  <c r="J102" i="87"/>
  <c r="K102" i="87" s="1"/>
  <c r="M102" i="87" s="1"/>
  <c r="L102" i="87" l="1"/>
  <c r="I104" i="87"/>
  <c r="J103" i="87"/>
  <c r="K103" i="87" s="1"/>
  <c r="M103" i="87" s="1"/>
  <c r="L103" i="87" l="1"/>
  <c r="I105" i="87"/>
  <c r="J104" i="87"/>
  <c r="K104" i="87" s="1"/>
  <c r="M104" i="87" s="1"/>
  <c r="L104" i="87" l="1"/>
  <c r="I106" i="87"/>
  <c r="J105" i="87"/>
  <c r="K105" i="87" s="1"/>
  <c r="M105" i="87" s="1"/>
  <c r="L105" i="87" l="1"/>
  <c r="I107" i="87"/>
  <c r="J106" i="87"/>
  <c r="K106" i="87" s="1"/>
  <c r="M106" i="87" s="1"/>
  <c r="J107" i="87" l="1"/>
  <c r="K107" i="87" s="1"/>
  <c r="M107" i="87" s="1"/>
  <c r="I108" i="87"/>
  <c r="L106" i="87"/>
  <c r="L107" i="87" l="1"/>
  <c r="I109" i="87"/>
  <c r="J108" i="87"/>
  <c r="K108" i="87" s="1"/>
  <c r="M108" i="87" s="1"/>
  <c r="I110" i="87" l="1"/>
  <c r="J109" i="87"/>
  <c r="K109" i="87" s="1"/>
  <c r="M109" i="87" s="1"/>
  <c r="L108" i="87"/>
  <c r="L109" i="87" l="1"/>
  <c r="I111" i="87"/>
  <c r="J110" i="87"/>
  <c r="K110" i="87" s="1"/>
  <c r="M110" i="87" s="1"/>
  <c r="L110" i="87" l="1"/>
  <c r="I112" i="87"/>
  <c r="J111" i="87"/>
  <c r="K111" i="87" s="1"/>
  <c r="M111" i="87" s="1"/>
  <c r="L111" i="87" l="1"/>
  <c r="I113" i="87"/>
  <c r="J112" i="87"/>
  <c r="K112" i="87" s="1"/>
  <c r="M112" i="87" s="1"/>
  <c r="I114" i="87" l="1"/>
  <c r="J113" i="87"/>
  <c r="K113" i="87" s="1"/>
  <c r="M113" i="87" s="1"/>
  <c r="L112" i="87"/>
  <c r="L113" i="87" l="1"/>
  <c r="I115" i="87"/>
  <c r="J114" i="87"/>
  <c r="K114" i="87" s="1"/>
  <c r="M114" i="87" s="1"/>
  <c r="L114" i="87" l="1"/>
  <c r="I116" i="87"/>
  <c r="J115" i="87"/>
  <c r="K115" i="87" s="1"/>
  <c r="M115" i="87" s="1"/>
  <c r="L115" i="87" l="1"/>
  <c r="J116" i="87"/>
  <c r="K116" i="87" s="1"/>
  <c r="M116" i="87" s="1"/>
  <c r="I117" i="87"/>
  <c r="L116" i="87" l="1"/>
  <c r="I118" i="87"/>
  <c r="J117" i="87"/>
  <c r="K117" i="87" s="1"/>
  <c r="M117" i="87" s="1"/>
  <c r="L117" i="87" l="1"/>
  <c r="I119" i="87"/>
  <c r="J118" i="87"/>
  <c r="K118" i="87" s="1"/>
  <c r="M118" i="87" s="1"/>
  <c r="L118" i="87" l="1"/>
  <c r="I120" i="87"/>
  <c r="J119" i="87"/>
  <c r="K119" i="87" s="1"/>
  <c r="M119" i="87" s="1"/>
  <c r="I121" i="87" l="1"/>
  <c r="J120" i="87"/>
  <c r="K120" i="87" s="1"/>
  <c r="M120" i="87" s="1"/>
  <c r="L119" i="87"/>
  <c r="L120" i="87" l="1"/>
  <c r="I122" i="87"/>
  <c r="J121" i="87"/>
  <c r="K121" i="87" s="1"/>
  <c r="M121" i="87" s="1"/>
  <c r="L121" i="87" l="1"/>
  <c r="I123" i="87"/>
  <c r="J122" i="87"/>
  <c r="K122" i="87" s="1"/>
  <c r="M122" i="87" s="1"/>
  <c r="L122" i="87" l="1"/>
  <c r="J123" i="87"/>
  <c r="K123" i="87" s="1"/>
  <c r="M123" i="87" s="1"/>
  <c r="I124" i="87"/>
  <c r="L123" i="87" l="1"/>
  <c r="J124" i="87"/>
  <c r="K124" i="87" s="1"/>
  <c r="M124" i="87" s="1"/>
  <c r="I125" i="87"/>
  <c r="L124" i="87" l="1"/>
  <c r="I126" i="87"/>
  <c r="J125" i="87"/>
  <c r="K125" i="87" s="1"/>
  <c r="M125" i="87" s="1"/>
  <c r="L125" i="87" l="1"/>
  <c r="I127" i="87"/>
  <c r="J126" i="87"/>
  <c r="K126" i="87" s="1"/>
  <c r="M126" i="87" s="1"/>
  <c r="L126" i="87" l="1"/>
  <c r="I128" i="87"/>
  <c r="J127" i="87"/>
  <c r="K127" i="87" s="1"/>
  <c r="M127" i="87" s="1"/>
  <c r="L127" i="87" l="1"/>
  <c r="I129" i="87"/>
  <c r="J128" i="87"/>
  <c r="K128" i="87" s="1"/>
  <c r="M128" i="87" s="1"/>
  <c r="I130" i="87" l="1"/>
  <c r="J129" i="87"/>
  <c r="K129" i="87" s="1"/>
  <c r="M129" i="87" s="1"/>
  <c r="L128" i="87"/>
  <c r="L129" i="87" l="1"/>
  <c r="I131" i="87"/>
  <c r="J130" i="87"/>
  <c r="K130" i="87" s="1"/>
  <c r="M130" i="87" s="1"/>
  <c r="L130" i="87" l="1"/>
  <c r="I132" i="87"/>
  <c r="J131" i="87"/>
  <c r="K131" i="87" s="1"/>
  <c r="M131" i="87" s="1"/>
  <c r="L131" i="87" l="1"/>
  <c r="J132" i="87"/>
  <c r="K132" i="87" s="1"/>
  <c r="M132" i="87" s="1"/>
  <c r="I133" i="87"/>
  <c r="J133" i="87" l="1"/>
  <c r="K133" i="87" s="1"/>
  <c r="M133" i="87" s="1"/>
  <c r="I134" i="87"/>
  <c r="L132" i="87"/>
  <c r="I135" i="87" l="1"/>
  <c r="J134" i="87"/>
  <c r="K134" i="87" s="1"/>
  <c r="M134" i="87" s="1"/>
  <c r="L133" i="87"/>
  <c r="L134" i="87" l="1"/>
  <c r="I136" i="87"/>
  <c r="J135" i="87"/>
  <c r="K135" i="87" s="1"/>
  <c r="M135" i="87" s="1"/>
  <c r="L135" i="87" l="1"/>
  <c r="I137" i="87"/>
  <c r="J136" i="87"/>
  <c r="K136" i="87" s="1"/>
  <c r="M136" i="87" s="1"/>
  <c r="L136" i="87" l="1"/>
  <c r="I138" i="87"/>
  <c r="J137" i="87"/>
  <c r="K137" i="87" s="1"/>
  <c r="M137" i="87" s="1"/>
  <c r="L137" i="87" l="1"/>
  <c r="I139" i="87"/>
  <c r="J138" i="87"/>
  <c r="K138" i="87" s="1"/>
  <c r="M138" i="87" s="1"/>
  <c r="L138" i="87" l="1"/>
  <c r="I140" i="87"/>
  <c r="J139" i="87"/>
  <c r="K139" i="87" s="1"/>
  <c r="M139" i="87" s="1"/>
  <c r="L139" i="87" l="1"/>
  <c r="I141" i="87"/>
  <c r="J140" i="87"/>
  <c r="K140" i="87" s="1"/>
  <c r="M140" i="87" s="1"/>
  <c r="I142" i="87" l="1"/>
  <c r="J141" i="87"/>
  <c r="K141" i="87" s="1"/>
  <c r="M141" i="87" s="1"/>
  <c r="L140" i="87"/>
  <c r="L141" i="87" l="1"/>
  <c r="J142" i="87"/>
  <c r="K142" i="87" s="1"/>
  <c r="M142" i="87" s="1"/>
  <c r="I143" i="87"/>
  <c r="L142" i="87" l="1"/>
  <c r="I144" i="87"/>
  <c r="J143" i="87"/>
  <c r="K143" i="87" s="1"/>
  <c r="M143" i="87" s="1"/>
  <c r="L143" i="87" l="1"/>
  <c r="I145" i="87"/>
  <c r="J144" i="87"/>
  <c r="K144" i="87" s="1"/>
  <c r="M144" i="87" s="1"/>
  <c r="I146" i="87" l="1"/>
  <c r="J145" i="87"/>
  <c r="K145" i="87" s="1"/>
  <c r="M145" i="87" s="1"/>
  <c r="L144" i="87"/>
  <c r="L145" i="87" l="1"/>
  <c r="I147" i="87"/>
  <c r="J146" i="87"/>
  <c r="K146" i="87" s="1"/>
  <c r="M146" i="87" s="1"/>
  <c r="L146" i="87" l="1"/>
  <c r="I148" i="87"/>
  <c r="J147" i="87"/>
  <c r="K147" i="87" s="1"/>
  <c r="M147" i="87" s="1"/>
  <c r="L147" i="87" l="1"/>
  <c r="I149" i="87"/>
  <c r="J148" i="87"/>
  <c r="K148" i="87" s="1"/>
  <c r="M148" i="87" s="1"/>
  <c r="I150" i="87" l="1"/>
  <c r="J149" i="87"/>
  <c r="K149" i="87" s="1"/>
  <c r="M149" i="87" s="1"/>
  <c r="L148" i="87"/>
  <c r="L149" i="87" l="1"/>
  <c r="J150" i="87"/>
  <c r="K150" i="87" s="1"/>
  <c r="M150" i="87" s="1"/>
  <c r="I151" i="87"/>
  <c r="L150" i="87" l="1"/>
  <c r="I152" i="87"/>
  <c r="J151" i="87"/>
  <c r="K151" i="87" s="1"/>
  <c r="M151" i="87" s="1"/>
  <c r="L151" i="87" l="1"/>
  <c r="I153" i="87"/>
  <c r="J152" i="87"/>
  <c r="K152" i="87" s="1"/>
  <c r="M152" i="87" s="1"/>
  <c r="I154" i="87" l="1"/>
  <c r="J153" i="87"/>
  <c r="K153" i="87" s="1"/>
  <c r="M153" i="87" s="1"/>
  <c r="L152" i="87"/>
  <c r="L153" i="87" l="1"/>
  <c r="I155" i="87"/>
  <c r="J154" i="87"/>
  <c r="K154" i="87" s="1"/>
  <c r="M154" i="87" s="1"/>
  <c r="L154" i="87" l="1"/>
  <c r="I156" i="87"/>
  <c r="J155" i="87"/>
  <c r="K155" i="87" s="1"/>
  <c r="M155" i="87" s="1"/>
  <c r="L155" i="87" l="1"/>
  <c r="I157" i="87"/>
  <c r="J156" i="87"/>
  <c r="K156" i="87" s="1"/>
  <c r="M156" i="87" s="1"/>
  <c r="L156" i="87" l="1"/>
  <c r="I158" i="87"/>
  <c r="J157" i="87"/>
  <c r="K157" i="87" s="1"/>
  <c r="M157" i="87" s="1"/>
  <c r="L157" i="87" l="1"/>
  <c r="I159" i="87"/>
  <c r="J158" i="87"/>
  <c r="K158" i="87" s="1"/>
  <c r="M158" i="87" s="1"/>
  <c r="L158" i="87" l="1"/>
  <c r="J159" i="87"/>
  <c r="K159" i="87" s="1"/>
  <c r="M159" i="87" s="1"/>
  <c r="I160" i="87"/>
  <c r="I161" i="87" l="1"/>
  <c r="J160" i="87"/>
  <c r="K160" i="87" s="1"/>
  <c r="M160" i="87" s="1"/>
  <c r="L159" i="87"/>
  <c r="L160" i="87" l="1"/>
  <c r="I162" i="87"/>
  <c r="J161" i="87"/>
  <c r="K161" i="87" s="1"/>
  <c r="M161" i="87" s="1"/>
  <c r="I163" i="87" l="1"/>
  <c r="J162" i="87"/>
  <c r="K162" i="87" s="1"/>
  <c r="M162" i="87" s="1"/>
  <c r="L161" i="87"/>
  <c r="L162" i="87" l="1"/>
  <c r="I164" i="87"/>
  <c r="J163" i="87"/>
  <c r="K163" i="87" s="1"/>
  <c r="M163" i="87" s="1"/>
  <c r="L163" i="87" l="1"/>
  <c r="I165" i="87"/>
  <c r="J164" i="87"/>
  <c r="K164" i="87" s="1"/>
  <c r="M164" i="87" s="1"/>
  <c r="L164" i="87" l="1"/>
  <c r="I166" i="87"/>
  <c r="J165" i="87"/>
  <c r="K165" i="87" s="1"/>
  <c r="M165" i="87" s="1"/>
  <c r="L165" i="87" l="1"/>
  <c r="I167" i="87"/>
  <c r="J166" i="87"/>
  <c r="K166" i="87" s="1"/>
  <c r="M166" i="87" s="1"/>
  <c r="L166" i="87" l="1"/>
  <c r="J167" i="87"/>
  <c r="K167" i="87" s="1"/>
  <c r="M167" i="87" s="1"/>
  <c r="I168" i="87"/>
  <c r="J168" i="87" l="1"/>
  <c r="K168" i="87" s="1"/>
  <c r="M168" i="87" s="1"/>
  <c r="I169" i="87"/>
  <c r="L167" i="87"/>
  <c r="I170" i="87" l="1"/>
  <c r="J169" i="87"/>
  <c r="K169" i="87" s="1"/>
  <c r="M169" i="87" s="1"/>
  <c r="L168" i="87"/>
  <c r="L169" i="87" l="1"/>
  <c r="I171" i="87"/>
  <c r="J170" i="87"/>
  <c r="K170" i="87" s="1"/>
  <c r="M170" i="87" s="1"/>
  <c r="L170" i="87" l="1"/>
  <c r="I172" i="87"/>
  <c r="J171" i="87"/>
  <c r="K171" i="87" s="1"/>
  <c r="M171" i="87" s="1"/>
  <c r="L171" i="87" l="1"/>
  <c r="I173" i="87"/>
  <c r="J172" i="87"/>
  <c r="K172" i="87" s="1"/>
  <c r="M172" i="87" s="1"/>
  <c r="L172" i="87" l="1"/>
  <c r="I174" i="87"/>
  <c r="J173" i="87"/>
  <c r="K173" i="87" s="1"/>
  <c r="M173" i="87" s="1"/>
  <c r="L173" i="87" l="1"/>
  <c r="I175" i="87"/>
  <c r="J174" i="87"/>
  <c r="K174" i="87" s="1"/>
  <c r="M174" i="87" s="1"/>
  <c r="L174" i="87" l="1"/>
  <c r="I176" i="87"/>
  <c r="J176" i="87" s="1"/>
  <c r="J175" i="87"/>
  <c r="K175" i="87" s="1"/>
  <c r="M175" i="87" s="1"/>
  <c r="K176" i="87" l="1"/>
  <c r="J177" i="87"/>
  <c r="F2" i="107" s="1"/>
  <c r="L176" i="87"/>
  <c r="L175" i="87"/>
  <c r="L177" i="87" l="1"/>
  <c r="H2" i="107" s="1"/>
  <c r="M176" i="87"/>
  <c r="K177" i="87"/>
  <c r="G2" i="107" s="1"/>
</calcChain>
</file>

<file path=xl/sharedStrings.xml><?xml version="1.0" encoding="utf-8"?>
<sst xmlns="http://schemas.openxmlformats.org/spreadsheetml/2006/main" count="233" uniqueCount="40">
  <si>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</si>
  <si>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</si>
  <si>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</si>
  <si>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</si>
  <si>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</si>
  <si>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</si>
  <si>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</si>
  <si>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</si>
  <si>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</si>
  <si>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</si>
  <si>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 xml:space="preserve">Built up Area in 
Sq. Ft. 
</t>
  </si>
  <si>
    <t>Sr.No</t>
  </si>
  <si>
    <t>Balc. Area</t>
  </si>
  <si>
    <t>Total Area</t>
  </si>
  <si>
    <t>CA sq.M</t>
  </si>
  <si>
    <t>Total Value</t>
  </si>
  <si>
    <t>Final Rate</t>
  </si>
  <si>
    <t>Avg</t>
  </si>
  <si>
    <t xml:space="preserve"> Comp.</t>
  </si>
  <si>
    <t xml:space="preserve">As per Approved Plan / RERA Carpet Area in 
Sq. Ft.                      
</t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</si>
  <si>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</si>
  <si>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 xml:space="preserve">Realizable Value /                   Fair Market Value                        as on date in ₹
</t>
  </si>
  <si>
    <t xml:space="preserve">Final Realizable Value after completion of flat                           (Including Car parking, GST &amp; Other Charges) in ₹
</t>
  </si>
  <si>
    <t xml:space="preserve">Total Area in 
Sq. Ft.                      
</t>
  </si>
  <si>
    <t>Flat</t>
  </si>
  <si>
    <t>Comp.</t>
  </si>
  <si>
    <t>DV</t>
  </si>
  <si>
    <t>3 BHK</t>
  </si>
  <si>
    <t>2 BHK</t>
  </si>
  <si>
    <t>CA Rate</t>
  </si>
  <si>
    <r>
      <t xml:space="preserve">Rate per 
Sq. ft. on Total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</si>
  <si>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Distress Sale Value in </t>
    </r>
    <r>
      <rPr>
        <b/>
        <sz val="7"/>
        <color theme="1"/>
        <rFont val="Rupee Foradian"/>
        <family val="2"/>
      </rPr>
      <t>`</t>
    </r>
  </si>
  <si>
    <t>1BHK</t>
  </si>
  <si>
    <t>3BHK</t>
  </si>
  <si>
    <t>2BHK</t>
  </si>
  <si>
    <t>1 BHK</t>
  </si>
  <si>
    <t xml:space="preserve">As per Approved Plan  Balcony                  in 
Sq. Ft.                      
</t>
  </si>
  <si>
    <t>Same  / Nearby</t>
  </si>
  <si>
    <r>
      <t xml:space="preserve">Expected Rent per month (After Completion)  in </t>
    </r>
    <r>
      <rPr>
        <b/>
        <sz val="7"/>
        <color theme="1"/>
        <rFont val="Rupee Foradian"/>
        <family val="2"/>
      </rPr>
      <t>`</t>
    </r>
  </si>
  <si>
    <t xml:space="preserve">                                               1 BHK - 06                                          2 BHK - 112                           3 BHK - 57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</si>
</sst>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_ * #,##0_ ;_ * \-#,##0_ ;_ * &quot;-&quot;??_ ;_ @_ "/>
    <numFmt numFmtId="165" formatCode="[$-4009]General"/>
    <numFmt numFmtId="166" formatCode="#,##0.00&quot; &quot;;&quot; (&quot;#,##0.00&quot;)&quot;;&quot; -&quot;#&quot; &quot;;@&quot; &quot;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Arial Narrow"/>
      <family val="2"/>
    </font>
    <font>
      <sz val="11"/>
      <color rgb="FF333333"/>
      <name val="Open Sans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7"/>
      <color theme="1"/>
      <name val="Arial Narrow"/>
      <family val="2"/>
    </font>
    <font>
      <b/>
      <sz val="11"/>
      <color rgb="FF333333"/>
      <name val="Open Sans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Arial Narrow"/>
      <family val="2"/>
    </font>
    <font>
      <sz val="8"/>
      <name val="Calibri"/>
      <family val="2"/>
      <scheme val="minor"/>
    </font>
    <font>
      <sz val="9"/>
      <color theme="1"/>
      <name val="Arial Narrow"/>
      <family val="2"/>
    </font>
    <font>
      <sz val="10"/>
      <name val="Arial Narrow"/>
      <family val="2"/>
    </font>
    <font>
      <sz val="11"/>
      <name val="Arial Narrow"/>
      <family val="2"/>
    </font>
    <font>
      <b/>
      <sz val="12"/>
      <color rgb="FFFF0000"/>
      <name val="Arial Narrow"/>
      <family val="2"/>
    </font>
    <font>
      <sz val="11"/>
      <color rgb="FF333333"/>
      <name val="Arial Narrow"/>
      <family val="2"/>
    </font>
    <font>
      <b/>
      <sz val="11"/>
      <color rgb="FFFFFFFF"/>
      <name val="Arial Narrow"/>
      <family val="2"/>
    </font>
    <font>
      <sz val="10"/>
      <color rgb="FF333333"/>
      <name val="Arial Narrow"/>
      <family val="2"/>
    </font>
    <font>
      <b/>
      <sz val="11"/>
      <name val="Arial Narrow"/>
      <family val="2"/>
    </font>
    <font>
      <b/>
      <sz val="11"/>
      <color theme="1"/>
      <name val="Calibri"/>
      <family val="2"/>
      <scheme val="minor"/>
    </font>
    <font>
      <sz val="10"/>
      <color rgb="FF000000"/>
      <name val="Arial1"/>
    </font>
    <font>
      <sz val="11"/>
      <color rgb="FF000000"/>
      <name val="Arial"/>
      <family val="2"/>
    </font>
    <font>
      <b/>
      <sz val="12"/>
      <color rgb="FFFF0000"/>
      <name val="Calibri"/>
      <family val="2"/>
      <scheme val="minor"/>
    </font>
    <font>
      <b/>
      <sz val="7"/>
      <color theme="1"/>
      <name val="Rupee Foradian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  <font>
      <b/>
      <sz val="8"/>
      <color theme="1"/>
      <name val="Arial"/>
      <family val="2"/>
    </font>
    <font>
      <b/>
      <sz val="9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18"/>
      <color rgb="FF21252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E9E9E9"/>
      </left>
      <right style="medium">
        <color rgb="FFE9E9E9"/>
      </right>
      <top style="medium">
        <color rgb="FFE9E9E9"/>
      </top>
      <bottom style="medium">
        <color rgb="FFE9E9E9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65" fontId="22" fillId="0" borderId="0" applyBorder="0" applyProtection="0"/>
    <xf numFmtId="166" fontId="23" fillId="0" borderId="0" applyFont="0" applyBorder="0" applyProtection="0"/>
    <xf numFmtId="43" fontId="1" fillId="0" borderId="0" applyFont="0" applyFill="0" applyBorder="0" applyAlignment="0" applyProtection="0"/>
  </cellStyleXfs>
  <cellXfs count="101">
    <xf numFmtId="0" fontId="0" fillId="0" borderId="0" xfId="0"/>
    <xf numFmtId="0" fontId="2" fillId="0" borderId="0" xfId="0" applyFont="1"/>
    <xf numFmtId="1" fontId="0" fillId="0" borderId="0" xfId="0" applyNumberFormat="1"/>
    <xf numFmtId="1" fontId="10" fillId="0" borderId="0" xfId="0" applyNumberFormat="1" applyFont="1"/>
    <xf numFmtId="0" fontId="0" fillId="0" borderId="0" xfId="0" applyAlignment="1">
      <alignment horizontal="left"/>
    </xf>
    <xf numFmtId="1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top" wrapText="1"/>
    </xf>
    <xf numFmtId="0" fontId="8" fillId="0" borderId="0" xfId="0" applyFont="1" applyAlignment="1">
      <alignment vertical="top" wrapText="1"/>
    </xf>
    <xf numFmtId="1" fontId="6" fillId="0" borderId="0" xfId="0" applyNumberFormat="1" applyFont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horizontal="left"/>
    </xf>
    <xf numFmtId="1" fontId="14" fillId="0" borderId="0" xfId="0" applyNumberFormat="1" applyFont="1" applyAlignment="1">
      <alignment vertical="center"/>
    </xf>
    <xf numFmtId="0" fontId="15" fillId="0" borderId="0" xfId="0" applyFont="1" applyAlignment="1">
      <alignment horizontal="center" vertical="center"/>
    </xf>
    <xf numFmtId="43" fontId="15" fillId="0" borderId="0" xfId="1" applyFont="1" applyAlignment="1">
      <alignment horizontal="center" vertical="center"/>
    </xf>
    <xf numFmtId="43" fontId="15" fillId="0" borderId="0" xfId="0" applyNumberFormat="1" applyFont="1" applyAlignment="1">
      <alignment horizontal="center" vertical="center"/>
    </xf>
    <xf numFmtId="43" fontId="14" fillId="0" borderId="1" xfId="0" applyNumberFormat="1" applyFont="1" applyBorder="1" applyAlignment="1">
      <alignment horizontal="center" vertical="center"/>
    </xf>
    <xf numFmtId="43" fontId="14" fillId="0" borderId="2" xfId="0" applyNumberFormat="1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43" fontId="15" fillId="0" borderId="1" xfId="0" applyNumberFormat="1" applyFont="1" applyBorder="1" applyAlignment="1">
      <alignment horizontal="center" vertical="center"/>
    </xf>
    <xf numFmtId="43" fontId="15" fillId="2" borderId="7" xfId="0" applyNumberFormat="1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1" fontId="15" fillId="0" borderId="1" xfId="0" applyNumberFormat="1" applyFont="1" applyBorder="1" applyAlignment="1">
      <alignment horizontal="center" vertical="center"/>
    </xf>
    <xf numFmtId="43" fontId="15" fillId="0" borderId="1" xfId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/>
    </xf>
    <xf numFmtId="2" fontId="6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1" fontId="3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21" fillId="0" borderId="0" xfId="0" applyFont="1"/>
    <xf numFmtId="0" fontId="9" fillId="0" borderId="0" xfId="0" applyFont="1"/>
    <xf numFmtId="0" fontId="7" fillId="0" borderId="1" xfId="0" applyFont="1" applyBorder="1" applyAlignment="1">
      <alignment horizontal="center" vertical="center" wrapText="1"/>
    </xf>
    <xf numFmtId="0" fontId="26" fillId="3" borderId="8" xfId="0" applyFont="1" applyFill="1" applyBorder="1" applyAlignment="1">
      <alignment horizontal="center" vertical="top" wrapText="1"/>
    </xf>
    <xf numFmtId="0" fontId="27" fillId="3" borderId="8" xfId="0" applyFont="1" applyFill="1" applyBorder="1" applyAlignment="1">
      <alignment horizontal="center" wrapText="1"/>
    </xf>
    <xf numFmtId="0" fontId="28" fillId="4" borderId="8" xfId="0" applyFont="1" applyFill="1" applyBorder="1" applyAlignment="1">
      <alignment horizontal="center" wrapText="1"/>
    </xf>
    <xf numFmtId="0" fontId="29" fillId="3" borderId="8" xfId="0" applyFont="1" applyFill="1" applyBorder="1" applyAlignment="1">
      <alignment horizontal="center" vertical="top" wrapText="1"/>
    </xf>
    <xf numFmtId="1" fontId="13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4" fontId="0" fillId="0" borderId="0" xfId="0" applyNumberFormat="1"/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3" fontId="7" fillId="0" borderId="2" xfId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1" fontId="13" fillId="0" borderId="1" xfId="0" applyNumberFormat="1" applyFont="1" applyBorder="1" applyAlignment="1">
      <alignment horizontal="center" vertical="center"/>
    </xf>
    <xf numFmtId="1" fontId="13" fillId="0" borderId="1" xfId="0" applyNumberFormat="1" applyFont="1" applyBorder="1" applyAlignment="1">
      <alignment horizontal="center"/>
    </xf>
    <xf numFmtId="164" fontId="13" fillId="0" borderId="1" xfId="1" applyNumberFormat="1" applyFont="1" applyFill="1" applyBorder="1" applyAlignment="1">
      <alignment horizontal="left"/>
    </xf>
    <xf numFmtId="164" fontId="13" fillId="0" borderId="1" xfId="1" applyNumberFormat="1" applyFont="1" applyFill="1" applyBorder="1" applyAlignment="1">
      <alignment horizontal="center"/>
    </xf>
    <xf numFmtId="164" fontId="13" fillId="0" borderId="1" xfId="1" applyNumberFormat="1" applyFont="1" applyFill="1" applyBorder="1" applyAlignment="1">
      <alignment horizontal="center" vertical="top" wrapText="1"/>
    </xf>
    <xf numFmtId="1" fontId="5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/>
    </xf>
    <xf numFmtId="164" fontId="30" fillId="0" borderId="1" xfId="1" applyNumberFormat="1" applyFont="1" applyFill="1" applyBorder="1" applyAlignment="1">
      <alignment horizontal="left"/>
    </xf>
    <xf numFmtId="164" fontId="30" fillId="0" borderId="1" xfId="1" applyNumberFormat="1" applyFont="1" applyFill="1" applyBorder="1" applyAlignment="1">
      <alignment horizontal="center"/>
    </xf>
    <xf numFmtId="43" fontId="30" fillId="0" borderId="1" xfId="1" applyFont="1" applyFill="1" applyBorder="1" applyAlignment="1">
      <alignment horizontal="center" vertical="top" wrapText="1"/>
    </xf>
    <xf numFmtId="0" fontId="6" fillId="0" borderId="0" xfId="0" applyFont="1"/>
    <xf numFmtId="2" fontId="6" fillId="0" borderId="0" xfId="0" applyNumberFormat="1" applyFont="1"/>
    <xf numFmtId="0" fontId="31" fillId="0" borderId="0" xfId="0" applyFont="1"/>
    <xf numFmtId="43" fontId="31" fillId="0" borderId="0" xfId="1" applyFont="1" applyFill="1"/>
    <xf numFmtId="0" fontId="27" fillId="3" borderId="8" xfId="0" applyFont="1" applyFill="1" applyBorder="1" applyAlignment="1">
      <alignment horizontal="center" vertical="top" wrapText="1"/>
    </xf>
    <xf numFmtId="0" fontId="27" fillId="3" borderId="8" xfId="0" applyFont="1" applyFill="1" applyBorder="1" applyAlignment="1">
      <alignment vertical="top" wrapText="1"/>
    </xf>
    <xf numFmtId="0" fontId="0" fillId="0" borderId="0" xfId="0" applyAlignment="1">
      <alignment vertical="center" wrapText="1"/>
    </xf>
    <xf numFmtId="0" fontId="32" fillId="0" borderId="0" xfId="0" applyFont="1" applyAlignment="1">
      <alignment vertical="center" wrapText="1"/>
    </xf>
    <xf numFmtId="0" fontId="21" fillId="0" borderId="0" xfId="0" applyFont="1" applyAlignment="1">
      <alignment horizontal="center"/>
    </xf>
    <xf numFmtId="1" fontId="13" fillId="0" borderId="6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5" fillId="2" borderId="7" xfId="0" applyFont="1" applyFill="1" applyBorder="1" applyAlignment="1">
      <alignment horizontal="center" vertical="center"/>
    </xf>
    <xf numFmtId="0" fontId="20" fillId="5" borderId="9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/>
    </xf>
    <xf numFmtId="43" fontId="5" fillId="0" borderId="1" xfId="0" applyNumberFormat="1" applyFont="1" applyFill="1" applyBorder="1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 wrapText="1"/>
    </xf>
    <xf numFmtId="1" fontId="5" fillId="0" borderId="0" xfId="0" applyNumberFormat="1" applyFont="1" applyFill="1" applyAlignment="1">
      <alignment horizontal="center" vertical="center"/>
    </xf>
    <xf numFmtId="43" fontId="5" fillId="0" borderId="0" xfId="0" applyNumberFormat="1" applyFont="1" applyFill="1" applyAlignment="1">
      <alignment horizontal="center" vertical="center"/>
    </xf>
    <xf numFmtId="43" fontId="21" fillId="0" borderId="0" xfId="1" applyFont="1" applyFill="1" applyBorder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0" fontId="16" fillId="0" borderId="0" xfId="0" applyFont="1" applyFill="1" applyAlignment="1">
      <alignment vertical="center"/>
    </xf>
    <xf numFmtId="0" fontId="24" fillId="0" borderId="0" xfId="0" applyFont="1" applyFill="1" applyAlignment="1">
      <alignment horizontal="center" vertical="center"/>
    </xf>
    <xf numFmtId="1" fontId="16" fillId="0" borderId="0" xfId="0" applyNumberFormat="1" applyFont="1" applyFill="1" applyAlignment="1">
      <alignment horizontal="center" vertical="center"/>
    </xf>
    <xf numFmtId="43" fontId="16" fillId="0" borderId="0" xfId="1" applyFont="1" applyFill="1" applyBorder="1" applyAlignment="1">
      <alignment horizontal="center" vertical="center"/>
    </xf>
    <xf numFmtId="43" fontId="21" fillId="0" borderId="0" xfId="1" applyFont="1" applyFill="1" applyAlignment="1">
      <alignment horizontal="center" vertical="center"/>
    </xf>
    <xf numFmtId="43" fontId="9" fillId="0" borderId="0" xfId="1" applyFont="1" applyFill="1" applyBorder="1" applyAlignment="1">
      <alignment horizontal="center" vertical="center"/>
    </xf>
    <xf numFmtId="0" fontId="0" fillId="0" borderId="0" xfId="0" applyFill="1"/>
    <xf numFmtId="0" fontId="2" fillId="0" borderId="0" xfId="0" applyFont="1" applyFill="1"/>
    <xf numFmtId="43" fontId="0" fillId="0" borderId="0" xfId="0" applyNumberFormat="1" applyFont="1" applyFill="1"/>
  </cellXfs>
  <cellStyles count="7">
    <cellStyle name="Comma" xfId="1" builtinId="3"/>
    <cellStyle name="Comma 2" xfId="3" xr:uid="{00000000-0005-0000-0000-000001000000}"/>
    <cellStyle name="Comma 3" xfId="5" xr:uid="{6F3278CE-B968-476E-AE0B-56A9D095242A}"/>
    <cellStyle name="Comma 4" xfId="6" xr:uid="{89D41C42-A5EA-41EE-9920-DB38F4911593}"/>
    <cellStyle name="Normal" xfId="0" builtinId="0"/>
    <cellStyle name="Normal 2" xfId="2" xr:uid="{00000000-0005-0000-0000-000003000000}"/>
    <cellStyle name="Normal 3" xfId="4" xr:uid="{49F60C21-2E3B-4AB3-93FB-05273A03E9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20055</xdr:colOff>
      <xdr:row>28</xdr:row>
      <xdr:rowOff>208257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9EE041-040E-0BBD-D1CC-8A075E7F73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699920" cy="64874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27</xdr:col>
      <xdr:colOff>504347</xdr:colOff>
      <xdr:row>46</xdr:row>
      <xdr:rowOff>160253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43596EF-747E-538A-2DCC-BB4E3DBBAC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91654"/>
          <a:ext cx="17576078" cy="37724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275896</xdr:colOff>
      <xdr:row>0</xdr:row>
      <xdr:rowOff>0</xdr:rowOff>
    </xdr:from>
    <xdr:to>
      <xdr:col>15</xdr:col>
      <xdr:colOff>404307</xdr:colOff>
      <xdr:row>31</xdr:row>
      <xdr:rowOff>29403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D0BC36-A909-524B-814B-EE2EFCC79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97672" y="0"/>
          <a:ext cx="6973273" cy="5934903"/>
        </a:xfrm>
        <a:prstGeom prst="rect">
          <a:avLst/>
        </a:prstGeom>
      </xdr:spPr>
    </xdr:pic>
    <xdr:clientData/>
  </xdr:twoCellAnchor>
  <xdr:twoCellAnchor editAs="oneCell">
    <xdr:from>
      <xdr:col>4</xdr:col>
      <xdr:colOff>52552</xdr:colOff>
      <xdr:row>28</xdr:row>
      <xdr:rowOff>131379</xdr:rowOff>
    </xdr:from>
    <xdr:to>
      <xdr:col>15</xdr:col>
      <xdr:colOff>399701</xdr:colOff>
      <xdr:row>57</xdr:row>
      <xdr:rowOff>8308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CD6F195-7032-A6F2-9757-6B6E34303C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50224" y="5892362"/>
          <a:ext cx="6916115" cy="5401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77"/>
  <sheetViews>
    <sheetView tabSelected="1" zoomScale="160" zoomScaleNormal="160" workbookViewId="0">
      <selection activeCell="P2" sqref="P2"/>
    </sheetView>
  </sheetViews>
  <sheetFormatPr defaultRowHeight="15"/>
  <cols>
    <col min="1" max="1" width="4" style="64" customWidth="1"/>
    <col min="2" max="3" width="5.140625" style="26" customWidth="1"/>
    <col min="4" max="4" width="6.7109375" style="64" customWidth="1"/>
    <col min="5" max="6" width="6.7109375" style="65" customWidth="1"/>
    <col min="7" max="7" width="6.85546875" style="65" customWidth="1"/>
    <col min="8" max="8" width="7" style="66" customWidth="1"/>
    <col min="9" max="9" width="6.85546875" style="66" customWidth="1"/>
    <col min="10" max="10" width="11" style="66" customWidth="1"/>
    <col min="11" max="11" width="11.42578125" style="66" customWidth="1"/>
    <col min="12" max="12" width="11.28515625" style="66" customWidth="1"/>
    <col min="13" max="13" width="6.5703125" style="67" customWidth="1"/>
    <col min="14" max="14" width="10.42578125" style="66" customWidth="1"/>
    <col min="15" max="15" width="11.7109375" customWidth="1"/>
    <col min="16" max="16" width="11.28515625" customWidth="1"/>
    <col min="17" max="17" width="9.5703125" customWidth="1"/>
    <col min="18" max="18" width="9.28515625" style="1" customWidth="1"/>
    <col min="21" max="22" width="14.85546875" customWidth="1"/>
    <col min="28" max="28" width="16.140625" customWidth="1"/>
  </cols>
  <sheetData>
    <row r="1" spans="1:19" ht="66" customHeight="1">
      <c r="A1" s="48" t="s">
        <v>1</v>
      </c>
      <c r="B1" s="48" t="s">
        <v>0</v>
      </c>
      <c r="C1" s="49" t="s">
        <v>2</v>
      </c>
      <c r="D1" s="49" t="s">
        <v>18</v>
      </c>
      <c r="E1" s="49" t="s">
        <v>19</v>
      </c>
      <c r="F1" s="49" t="s">
        <v>36</v>
      </c>
      <c r="G1" s="49" t="s">
        <v>23</v>
      </c>
      <c r="H1" s="49" t="s">
        <v>10</v>
      </c>
      <c r="I1" s="48" t="s">
        <v>30</v>
      </c>
      <c r="J1" s="40" t="s">
        <v>21</v>
      </c>
      <c r="K1" s="40" t="s">
        <v>22</v>
      </c>
      <c r="L1" s="50" t="s">
        <v>31</v>
      </c>
      <c r="M1" s="51" t="s">
        <v>38</v>
      </c>
      <c r="N1" s="52" t="s">
        <v>20</v>
      </c>
    </row>
    <row r="2" spans="1:19">
      <c r="A2" s="53">
        <v>1</v>
      </c>
      <c r="B2" s="55">
        <v>601</v>
      </c>
      <c r="C2" s="55">
        <v>6</v>
      </c>
      <c r="D2" s="54" t="s">
        <v>27</v>
      </c>
      <c r="E2" s="54">
        <v>872</v>
      </c>
      <c r="F2" s="54">
        <v>54</v>
      </c>
      <c r="G2" s="54">
        <f>E2+F2</f>
        <v>926</v>
      </c>
      <c r="H2" s="55">
        <f>G2*1.1</f>
        <v>1018.6000000000001</v>
      </c>
      <c r="I2" s="53">
        <v>18600</v>
      </c>
      <c r="J2" s="56">
        <f>G2*I2</f>
        <v>17223600</v>
      </c>
      <c r="K2" s="57">
        <f>ROUND(J2*1.08,0)</f>
        <v>18601488</v>
      </c>
      <c r="L2" s="57">
        <f>J2*0.8</f>
        <v>13778880</v>
      </c>
      <c r="M2" s="58">
        <f>MROUND((K2*0.03/12),500)</f>
        <v>46500</v>
      </c>
      <c r="N2" s="57">
        <f>H2*2600</f>
        <v>2648360.0000000005</v>
      </c>
      <c r="O2" s="4"/>
      <c r="P2" s="5">
        <f>J2/H2</f>
        <v>16909.090909090908</v>
      </c>
      <c r="R2" s="2"/>
      <c r="S2" s="2"/>
    </row>
    <row r="3" spans="1:19">
      <c r="A3" s="53">
        <v>2</v>
      </c>
      <c r="B3" s="55">
        <v>602</v>
      </c>
      <c r="C3" s="55">
        <v>6</v>
      </c>
      <c r="D3" s="54" t="s">
        <v>28</v>
      </c>
      <c r="E3" s="54">
        <v>647</v>
      </c>
      <c r="F3" s="54">
        <v>49</v>
      </c>
      <c r="G3" s="54">
        <f t="shared" ref="G3:G66" si="0">E3+F3</f>
        <v>696</v>
      </c>
      <c r="H3" s="55">
        <f t="shared" ref="H3:H66" si="1">G3*1.1</f>
        <v>765.6</v>
      </c>
      <c r="I3" s="53">
        <f t="shared" ref="I3" si="2">I2</f>
        <v>18600</v>
      </c>
      <c r="J3" s="56">
        <f t="shared" ref="J3:J66" si="3">G3*I3</f>
        <v>12945600</v>
      </c>
      <c r="K3" s="57">
        <f t="shared" ref="K3:K66" si="4">ROUND(J3*1.08,0)</f>
        <v>13981248</v>
      </c>
      <c r="L3" s="57">
        <f t="shared" ref="L3:L66" si="5">J3*0.8</f>
        <v>10356480</v>
      </c>
      <c r="M3" s="58">
        <f t="shared" ref="M3:M66" si="6">MROUND((K3*0.03/12),500)</f>
        <v>35000</v>
      </c>
      <c r="N3" s="57">
        <f t="shared" ref="N3:N66" si="7">H3*2600</f>
        <v>1990560</v>
      </c>
      <c r="O3" s="4"/>
      <c r="P3" s="5"/>
      <c r="R3" s="2"/>
      <c r="S3" s="2"/>
    </row>
    <row r="4" spans="1:19">
      <c r="A4" s="53">
        <v>3</v>
      </c>
      <c r="B4" s="55">
        <v>603</v>
      </c>
      <c r="C4" s="55">
        <v>6</v>
      </c>
      <c r="D4" s="54" t="s">
        <v>27</v>
      </c>
      <c r="E4" s="54">
        <v>829</v>
      </c>
      <c r="F4" s="54">
        <v>49</v>
      </c>
      <c r="G4" s="54">
        <f t="shared" si="0"/>
        <v>878</v>
      </c>
      <c r="H4" s="55">
        <f t="shared" si="1"/>
        <v>965.80000000000007</v>
      </c>
      <c r="I4" s="53">
        <f t="shared" ref="I4:I44" si="8">I3</f>
        <v>18600</v>
      </c>
      <c r="J4" s="56">
        <f t="shared" si="3"/>
        <v>16330800</v>
      </c>
      <c r="K4" s="57">
        <f t="shared" si="4"/>
        <v>17637264</v>
      </c>
      <c r="L4" s="57">
        <f t="shared" si="5"/>
        <v>13064640</v>
      </c>
      <c r="M4" s="58">
        <f t="shared" si="6"/>
        <v>44000</v>
      </c>
      <c r="N4" s="57">
        <f t="shared" si="7"/>
        <v>2511080</v>
      </c>
      <c r="O4" s="4"/>
      <c r="P4" s="5"/>
      <c r="R4" s="2"/>
      <c r="S4" s="2"/>
    </row>
    <row r="5" spans="1:19">
      <c r="A5" s="53">
        <v>4</v>
      </c>
      <c r="B5" s="55">
        <v>604</v>
      </c>
      <c r="C5" s="55">
        <v>6</v>
      </c>
      <c r="D5" s="54" t="s">
        <v>28</v>
      </c>
      <c r="E5" s="54">
        <v>632</v>
      </c>
      <c r="F5" s="54">
        <v>0</v>
      </c>
      <c r="G5" s="54">
        <f t="shared" si="0"/>
        <v>632</v>
      </c>
      <c r="H5" s="55">
        <f t="shared" si="1"/>
        <v>695.2</v>
      </c>
      <c r="I5" s="53">
        <f t="shared" si="8"/>
        <v>18600</v>
      </c>
      <c r="J5" s="56">
        <f t="shared" si="3"/>
        <v>11755200</v>
      </c>
      <c r="K5" s="57">
        <f t="shared" si="4"/>
        <v>12695616</v>
      </c>
      <c r="L5" s="57">
        <f t="shared" si="5"/>
        <v>9404160</v>
      </c>
      <c r="M5" s="58">
        <f t="shared" si="6"/>
        <v>31500</v>
      </c>
      <c r="N5" s="57">
        <f t="shared" si="7"/>
        <v>1807520.0000000002</v>
      </c>
      <c r="O5" s="4"/>
      <c r="P5" s="5"/>
      <c r="R5" s="2"/>
      <c r="S5" s="2"/>
    </row>
    <row r="6" spans="1:19">
      <c r="A6" s="53">
        <v>5</v>
      </c>
      <c r="B6" s="55">
        <v>605</v>
      </c>
      <c r="C6" s="55">
        <v>6</v>
      </c>
      <c r="D6" s="54" t="s">
        <v>28</v>
      </c>
      <c r="E6" s="54">
        <v>629</v>
      </c>
      <c r="F6" s="54">
        <v>0</v>
      </c>
      <c r="G6" s="54">
        <f t="shared" si="0"/>
        <v>629</v>
      </c>
      <c r="H6" s="55">
        <f t="shared" si="1"/>
        <v>691.90000000000009</v>
      </c>
      <c r="I6" s="53">
        <f t="shared" si="8"/>
        <v>18600</v>
      </c>
      <c r="J6" s="56">
        <f t="shared" si="3"/>
        <v>11699400</v>
      </c>
      <c r="K6" s="57">
        <f t="shared" si="4"/>
        <v>12635352</v>
      </c>
      <c r="L6" s="57">
        <f t="shared" si="5"/>
        <v>9359520</v>
      </c>
      <c r="M6" s="58">
        <f t="shared" si="6"/>
        <v>31500</v>
      </c>
      <c r="N6" s="57">
        <f t="shared" si="7"/>
        <v>1798940.0000000002</v>
      </c>
      <c r="O6" s="4"/>
      <c r="P6" s="5">
        <f>J6/H6</f>
        <v>16909.090909090908</v>
      </c>
      <c r="R6" s="2"/>
      <c r="S6" s="2"/>
    </row>
    <row r="7" spans="1:19">
      <c r="A7" s="53">
        <v>6</v>
      </c>
      <c r="B7" s="55">
        <v>606</v>
      </c>
      <c r="C7" s="55">
        <v>6</v>
      </c>
      <c r="D7" s="54" t="s">
        <v>28</v>
      </c>
      <c r="E7" s="54">
        <v>582</v>
      </c>
      <c r="F7" s="54">
        <v>0</v>
      </c>
      <c r="G7" s="54">
        <f t="shared" si="0"/>
        <v>582</v>
      </c>
      <c r="H7" s="55">
        <f t="shared" si="1"/>
        <v>640.20000000000005</v>
      </c>
      <c r="I7" s="53">
        <f>I6</f>
        <v>18600</v>
      </c>
      <c r="J7" s="56">
        <f t="shared" si="3"/>
        <v>10825200</v>
      </c>
      <c r="K7" s="57">
        <f t="shared" si="4"/>
        <v>11691216</v>
      </c>
      <c r="L7" s="57">
        <f t="shared" si="5"/>
        <v>8660160</v>
      </c>
      <c r="M7" s="58">
        <f t="shared" si="6"/>
        <v>29000</v>
      </c>
      <c r="N7" s="57">
        <f t="shared" si="7"/>
        <v>1664520.0000000002</v>
      </c>
      <c r="O7" s="4"/>
      <c r="P7" s="5"/>
      <c r="R7" s="2"/>
      <c r="S7" s="2"/>
    </row>
    <row r="8" spans="1:19">
      <c r="A8" s="53">
        <v>7</v>
      </c>
      <c r="B8" s="55">
        <v>607</v>
      </c>
      <c r="C8" s="55">
        <v>6</v>
      </c>
      <c r="D8" s="54" t="s">
        <v>27</v>
      </c>
      <c r="E8" s="54">
        <v>846</v>
      </c>
      <c r="F8" s="54">
        <v>55</v>
      </c>
      <c r="G8" s="54">
        <f t="shared" si="0"/>
        <v>901</v>
      </c>
      <c r="H8" s="55">
        <f t="shared" si="1"/>
        <v>991.10000000000014</v>
      </c>
      <c r="I8" s="53">
        <f t="shared" si="8"/>
        <v>18600</v>
      </c>
      <c r="J8" s="56">
        <f t="shared" si="3"/>
        <v>16758600</v>
      </c>
      <c r="K8" s="57">
        <f t="shared" si="4"/>
        <v>18099288</v>
      </c>
      <c r="L8" s="57">
        <f t="shared" si="5"/>
        <v>13406880</v>
      </c>
      <c r="M8" s="58">
        <f t="shared" si="6"/>
        <v>45000</v>
      </c>
      <c r="N8" s="57">
        <f t="shared" si="7"/>
        <v>2576860.0000000005</v>
      </c>
      <c r="O8" s="4"/>
      <c r="P8" s="5"/>
      <c r="R8" s="2"/>
      <c r="S8" s="2"/>
    </row>
    <row r="9" spans="1:19">
      <c r="A9" s="53">
        <v>8</v>
      </c>
      <c r="B9" s="55">
        <v>608</v>
      </c>
      <c r="C9" s="55">
        <v>6</v>
      </c>
      <c r="D9" s="54" t="s">
        <v>28</v>
      </c>
      <c r="E9" s="54">
        <v>647</v>
      </c>
      <c r="F9" s="54">
        <v>51</v>
      </c>
      <c r="G9" s="54">
        <f t="shared" si="0"/>
        <v>698</v>
      </c>
      <c r="H9" s="55">
        <f t="shared" si="1"/>
        <v>767.80000000000007</v>
      </c>
      <c r="I9" s="53">
        <f t="shared" si="8"/>
        <v>18600</v>
      </c>
      <c r="J9" s="56">
        <f t="shared" si="3"/>
        <v>12982800</v>
      </c>
      <c r="K9" s="57">
        <f t="shared" si="4"/>
        <v>14021424</v>
      </c>
      <c r="L9" s="57">
        <f t="shared" si="5"/>
        <v>10386240</v>
      </c>
      <c r="M9" s="58">
        <f t="shared" si="6"/>
        <v>35000</v>
      </c>
      <c r="N9" s="57">
        <f t="shared" si="7"/>
        <v>1996280.0000000002</v>
      </c>
      <c r="O9" s="4"/>
      <c r="P9" s="5"/>
      <c r="R9" s="2"/>
      <c r="S9" s="2"/>
    </row>
    <row r="10" spans="1:19">
      <c r="A10" s="53">
        <v>9</v>
      </c>
      <c r="B10" s="55">
        <v>609</v>
      </c>
      <c r="C10" s="55">
        <v>6</v>
      </c>
      <c r="D10" s="54" t="s">
        <v>28</v>
      </c>
      <c r="E10" s="54">
        <v>636</v>
      </c>
      <c r="F10" s="54">
        <v>51</v>
      </c>
      <c r="G10" s="54">
        <f t="shared" si="0"/>
        <v>687</v>
      </c>
      <c r="H10" s="55">
        <f t="shared" si="1"/>
        <v>755.7</v>
      </c>
      <c r="I10" s="53">
        <f>I9</f>
        <v>18600</v>
      </c>
      <c r="J10" s="56">
        <f t="shared" si="3"/>
        <v>12778200</v>
      </c>
      <c r="K10" s="57">
        <f t="shared" si="4"/>
        <v>13800456</v>
      </c>
      <c r="L10" s="57">
        <f t="shared" si="5"/>
        <v>10222560</v>
      </c>
      <c r="M10" s="58">
        <f t="shared" si="6"/>
        <v>34500</v>
      </c>
      <c r="N10" s="57">
        <f t="shared" si="7"/>
        <v>1964820.0000000002</v>
      </c>
      <c r="O10" s="4"/>
      <c r="P10" s="5"/>
      <c r="R10" s="2"/>
      <c r="S10" s="2"/>
    </row>
    <row r="11" spans="1:19">
      <c r="A11" s="53">
        <v>10</v>
      </c>
      <c r="B11" s="55">
        <v>701</v>
      </c>
      <c r="C11" s="55">
        <v>7</v>
      </c>
      <c r="D11" s="54" t="s">
        <v>27</v>
      </c>
      <c r="E11" s="54">
        <v>872</v>
      </c>
      <c r="F11" s="54">
        <v>54</v>
      </c>
      <c r="G11" s="54">
        <f t="shared" si="0"/>
        <v>926</v>
      </c>
      <c r="H11" s="55">
        <f t="shared" si="1"/>
        <v>1018.6000000000001</v>
      </c>
      <c r="I11" s="53">
        <f>I10+50</f>
        <v>18650</v>
      </c>
      <c r="J11" s="56">
        <f t="shared" si="3"/>
        <v>17269900</v>
      </c>
      <c r="K11" s="57">
        <f t="shared" si="4"/>
        <v>18651492</v>
      </c>
      <c r="L11" s="57">
        <f t="shared" si="5"/>
        <v>13815920</v>
      </c>
      <c r="M11" s="58">
        <f t="shared" si="6"/>
        <v>46500</v>
      </c>
      <c r="N11" s="57">
        <f t="shared" si="7"/>
        <v>2648360.0000000005</v>
      </c>
      <c r="O11" s="4"/>
      <c r="P11" s="5"/>
      <c r="R11" s="2"/>
      <c r="S11" s="2"/>
    </row>
    <row r="12" spans="1:19">
      <c r="A12" s="53">
        <v>11</v>
      </c>
      <c r="B12" s="55">
        <v>702</v>
      </c>
      <c r="C12" s="55">
        <v>7</v>
      </c>
      <c r="D12" s="54" t="s">
        <v>28</v>
      </c>
      <c r="E12" s="54">
        <v>647</v>
      </c>
      <c r="F12" s="54">
        <v>49</v>
      </c>
      <c r="G12" s="54">
        <f t="shared" si="0"/>
        <v>696</v>
      </c>
      <c r="H12" s="55">
        <f t="shared" si="1"/>
        <v>765.6</v>
      </c>
      <c r="I12" s="53">
        <f t="shared" si="8"/>
        <v>18650</v>
      </c>
      <c r="J12" s="56">
        <f t="shared" si="3"/>
        <v>12980400</v>
      </c>
      <c r="K12" s="57">
        <f t="shared" si="4"/>
        <v>14018832</v>
      </c>
      <c r="L12" s="57">
        <f t="shared" si="5"/>
        <v>10384320</v>
      </c>
      <c r="M12" s="58">
        <f t="shared" si="6"/>
        <v>35000</v>
      </c>
      <c r="N12" s="57">
        <f t="shared" si="7"/>
        <v>1990560</v>
      </c>
      <c r="O12" s="4"/>
      <c r="P12" s="5"/>
      <c r="R12" s="2"/>
      <c r="S12" s="2"/>
    </row>
    <row r="13" spans="1:19">
      <c r="A13" s="53">
        <v>12</v>
      </c>
      <c r="B13" s="55">
        <v>703</v>
      </c>
      <c r="C13" s="55">
        <v>7</v>
      </c>
      <c r="D13" s="54" t="s">
        <v>27</v>
      </c>
      <c r="E13" s="54">
        <v>829</v>
      </c>
      <c r="F13" s="54">
        <v>49</v>
      </c>
      <c r="G13" s="54">
        <f t="shared" si="0"/>
        <v>878</v>
      </c>
      <c r="H13" s="55">
        <f t="shared" si="1"/>
        <v>965.80000000000007</v>
      </c>
      <c r="I13" s="53">
        <f>I12</f>
        <v>18650</v>
      </c>
      <c r="J13" s="56">
        <f t="shared" si="3"/>
        <v>16374700</v>
      </c>
      <c r="K13" s="57">
        <f t="shared" si="4"/>
        <v>17684676</v>
      </c>
      <c r="L13" s="57">
        <f t="shared" si="5"/>
        <v>13099760</v>
      </c>
      <c r="M13" s="58">
        <f t="shared" si="6"/>
        <v>44000</v>
      </c>
      <c r="N13" s="57">
        <f t="shared" si="7"/>
        <v>2511080</v>
      </c>
      <c r="O13" s="4"/>
      <c r="P13" s="5"/>
      <c r="R13" s="2"/>
      <c r="S13" s="2"/>
    </row>
    <row r="14" spans="1:19">
      <c r="A14" s="53">
        <v>13</v>
      </c>
      <c r="B14" s="55">
        <v>704</v>
      </c>
      <c r="C14" s="55">
        <v>7</v>
      </c>
      <c r="D14" s="54" t="s">
        <v>28</v>
      </c>
      <c r="E14" s="54">
        <v>632</v>
      </c>
      <c r="F14" s="54">
        <v>0</v>
      </c>
      <c r="G14" s="54">
        <f t="shared" si="0"/>
        <v>632</v>
      </c>
      <c r="H14" s="55">
        <f t="shared" si="1"/>
        <v>695.2</v>
      </c>
      <c r="I14" s="53">
        <f t="shared" si="8"/>
        <v>18650</v>
      </c>
      <c r="J14" s="56">
        <f t="shared" si="3"/>
        <v>11786800</v>
      </c>
      <c r="K14" s="57">
        <f t="shared" si="4"/>
        <v>12729744</v>
      </c>
      <c r="L14" s="57">
        <f t="shared" si="5"/>
        <v>9429440</v>
      </c>
      <c r="M14" s="58">
        <f t="shared" si="6"/>
        <v>32000</v>
      </c>
      <c r="N14" s="57">
        <f t="shared" si="7"/>
        <v>1807520.0000000002</v>
      </c>
      <c r="O14" s="4"/>
      <c r="P14" s="5"/>
      <c r="R14" s="2"/>
      <c r="S14" s="2"/>
    </row>
    <row r="15" spans="1:19">
      <c r="A15" s="53">
        <v>14</v>
      </c>
      <c r="B15" s="55">
        <v>705</v>
      </c>
      <c r="C15" s="55">
        <v>7</v>
      </c>
      <c r="D15" s="54" t="s">
        <v>28</v>
      </c>
      <c r="E15" s="54">
        <v>629</v>
      </c>
      <c r="F15" s="54">
        <v>0</v>
      </c>
      <c r="G15" s="54">
        <f t="shared" si="0"/>
        <v>629</v>
      </c>
      <c r="H15" s="55">
        <f t="shared" si="1"/>
        <v>691.90000000000009</v>
      </c>
      <c r="I15" s="53">
        <f t="shared" si="8"/>
        <v>18650</v>
      </c>
      <c r="J15" s="56">
        <f t="shared" si="3"/>
        <v>11730850</v>
      </c>
      <c r="K15" s="57">
        <f t="shared" si="4"/>
        <v>12669318</v>
      </c>
      <c r="L15" s="57">
        <f t="shared" si="5"/>
        <v>9384680</v>
      </c>
      <c r="M15" s="58">
        <f t="shared" si="6"/>
        <v>31500</v>
      </c>
      <c r="N15" s="57">
        <f t="shared" si="7"/>
        <v>1798940.0000000002</v>
      </c>
      <c r="O15" s="4"/>
      <c r="P15" s="5"/>
      <c r="R15" s="2"/>
      <c r="S15" s="2"/>
    </row>
    <row r="16" spans="1:19">
      <c r="A16" s="53">
        <v>15</v>
      </c>
      <c r="B16" s="55">
        <v>706</v>
      </c>
      <c r="C16" s="55">
        <v>7</v>
      </c>
      <c r="D16" s="54" t="s">
        <v>28</v>
      </c>
      <c r="E16" s="54">
        <v>582</v>
      </c>
      <c r="F16" s="54">
        <v>0</v>
      </c>
      <c r="G16" s="54">
        <f t="shared" si="0"/>
        <v>582</v>
      </c>
      <c r="H16" s="55">
        <f t="shared" si="1"/>
        <v>640.20000000000005</v>
      </c>
      <c r="I16" s="53">
        <f>I15</f>
        <v>18650</v>
      </c>
      <c r="J16" s="56">
        <f t="shared" si="3"/>
        <v>10854300</v>
      </c>
      <c r="K16" s="57">
        <f t="shared" si="4"/>
        <v>11722644</v>
      </c>
      <c r="L16" s="57">
        <f t="shared" si="5"/>
        <v>8683440</v>
      </c>
      <c r="M16" s="58">
        <f t="shared" si="6"/>
        <v>29500</v>
      </c>
      <c r="N16" s="57">
        <f t="shared" si="7"/>
        <v>1664520.0000000002</v>
      </c>
      <c r="O16" s="4"/>
      <c r="P16" s="5"/>
      <c r="R16" s="2"/>
      <c r="S16" s="2"/>
    </row>
    <row r="17" spans="1:19">
      <c r="A17" s="53">
        <v>16</v>
      </c>
      <c r="B17" s="55">
        <v>707</v>
      </c>
      <c r="C17" s="55">
        <v>7</v>
      </c>
      <c r="D17" s="54" t="s">
        <v>27</v>
      </c>
      <c r="E17" s="54">
        <v>846</v>
      </c>
      <c r="F17" s="54">
        <v>55</v>
      </c>
      <c r="G17" s="54">
        <f t="shared" si="0"/>
        <v>901</v>
      </c>
      <c r="H17" s="55">
        <f t="shared" si="1"/>
        <v>991.10000000000014</v>
      </c>
      <c r="I17" s="53">
        <f t="shared" si="8"/>
        <v>18650</v>
      </c>
      <c r="J17" s="56">
        <f t="shared" si="3"/>
        <v>16803650</v>
      </c>
      <c r="K17" s="57">
        <f t="shared" si="4"/>
        <v>18147942</v>
      </c>
      <c r="L17" s="57">
        <f t="shared" si="5"/>
        <v>13442920</v>
      </c>
      <c r="M17" s="58">
        <f t="shared" si="6"/>
        <v>45500</v>
      </c>
      <c r="N17" s="57">
        <f t="shared" si="7"/>
        <v>2576860.0000000005</v>
      </c>
      <c r="O17" s="4"/>
      <c r="P17" s="5"/>
      <c r="R17" s="2"/>
      <c r="S17" s="2"/>
    </row>
    <row r="18" spans="1:19">
      <c r="A18" s="53">
        <v>17</v>
      </c>
      <c r="B18" s="55">
        <v>708</v>
      </c>
      <c r="C18" s="55">
        <v>7</v>
      </c>
      <c r="D18" s="54" t="s">
        <v>28</v>
      </c>
      <c r="E18" s="54">
        <v>647</v>
      </c>
      <c r="F18" s="54">
        <v>51</v>
      </c>
      <c r="G18" s="54">
        <f t="shared" si="0"/>
        <v>698</v>
      </c>
      <c r="H18" s="55">
        <f t="shared" si="1"/>
        <v>767.80000000000007</v>
      </c>
      <c r="I18" s="53">
        <f t="shared" si="8"/>
        <v>18650</v>
      </c>
      <c r="J18" s="56">
        <f t="shared" si="3"/>
        <v>13017700</v>
      </c>
      <c r="K18" s="57">
        <f t="shared" si="4"/>
        <v>14059116</v>
      </c>
      <c r="L18" s="57">
        <f t="shared" si="5"/>
        <v>10414160</v>
      </c>
      <c r="M18" s="58">
        <f t="shared" si="6"/>
        <v>35000</v>
      </c>
      <c r="N18" s="57">
        <f t="shared" si="7"/>
        <v>1996280.0000000002</v>
      </c>
      <c r="O18" s="4"/>
      <c r="P18" s="5"/>
      <c r="R18" s="2"/>
      <c r="S18" s="2"/>
    </row>
    <row r="19" spans="1:19">
      <c r="A19" s="53">
        <v>18</v>
      </c>
      <c r="B19" s="55">
        <v>801</v>
      </c>
      <c r="C19" s="55">
        <v>8</v>
      </c>
      <c r="D19" s="54" t="s">
        <v>27</v>
      </c>
      <c r="E19" s="54">
        <v>872</v>
      </c>
      <c r="F19" s="54">
        <v>54</v>
      </c>
      <c r="G19" s="54">
        <f t="shared" si="0"/>
        <v>926</v>
      </c>
      <c r="H19" s="55">
        <f t="shared" si="1"/>
        <v>1018.6000000000001</v>
      </c>
      <c r="I19" s="53">
        <f>I18+50</f>
        <v>18700</v>
      </c>
      <c r="J19" s="56">
        <f t="shared" si="3"/>
        <v>17316200</v>
      </c>
      <c r="K19" s="57">
        <f t="shared" si="4"/>
        <v>18701496</v>
      </c>
      <c r="L19" s="57">
        <f t="shared" si="5"/>
        <v>13852960</v>
      </c>
      <c r="M19" s="58">
        <f t="shared" si="6"/>
        <v>47000</v>
      </c>
      <c r="N19" s="57">
        <f t="shared" si="7"/>
        <v>2648360.0000000005</v>
      </c>
      <c r="O19" s="4"/>
      <c r="P19" s="5"/>
      <c r="R19" s="2"/>
      <c r="S19" s="2"/>
    </row>
    <row r="20" spans="1:19" s="10" customFormat="1">
      <c r="A20" s="53">
        <v>19</v>
      </c>
      <c r="B20" s="55">
        <v>802</v>
      </c>
      <c r="C20" s="55">
        <v>8</v>
      </c>
      <c r="D20" s="54" t="s">
        <v>28</v>
      </c>
      <c r="E20" s="54">
        <v>647</v>
      </c>
      <c r="F20" s="54">
        <v>49</v>
      </c>
      <c r="G20" s="54">
        <f t="shared" si="0"/>
        <v>696</v>
      </c>
      <c r="H20" s="55">
        <f t="shared" si="1"/>
        <v>765.6</v>
      </c>
      <c r="I20" s="53">
        <f t="shared" si="8"/>
        <v>18700</v>
      </c>
      <c r="J20" s="56">
        <f t="shared" si="3"/>
        <v>13015200</v>
      </c>
      <c r="K20" s="57">
        <f t="shared" si="4"/>
        <v>14056416</v>
      </c>
      <c r="L20" s="57">
        <f t="shared" si="5"/>
        <v>10412160</v>
      </c>
      <c r="M20" s="58">
        <f t="shared" si="6"/>
        <v>35000</v>
      </c>
      <c r="N20" s="57">
        <f t="shared" si="7"/>
        <v>1990560</v>
      </c>
      <c r="O20" s="11"/>
      <c r="P20" s="12"/>
      <c r="R20" s="3"/>
      <c r="S20" s="3"/>
    </row>
    <row r="21" spans="1:19" ht="16.5">
      <c r="A21" s="53">
        <v>20</v>
      </c>
      <c r="B21" s="55">
        <v>803</v>
      </c>
      <c r="C21" s="55">
        <v>8</v>
      </c>
      <c r="D21" s="54" t="s">
        <v>27</v>
      </c>
      <c r="E21" s="54">
        <v>829</v>
      </c>
      <c r="F21" s="54">
        <v>49</v>
      </c>
      <c r="G21" s="54">
        <f t="shared" si="0"/>
        <v>878</v>
      </c>
      <c r="H21" s="55">
        <f t="shared" si="1"/>
        <v>965.80000000000007</v>
      </c>
      <c r="I21" s="53">
        <f>I20</f>
        <v>18700</v>
      </c>
      <c r="J21" s="56">
        <f t="shared" si="3"/>
        <v>16418600</v>
      </c>
      <c r="K21" s="57">
        <f t="shared" si="4"/>
        <v>17732088</v>
      </c>
      <c r="L21" s="57">
        <f t="shared" si="5"/>
        <v>13134880</v>
      </c>
      <c r="M21" s="58">
        <f t="shared" si="6"/>
        <v>44500</v>
      </c>
      <c r="N21" s="57">
        <f t="shared" si="7"/>
        <v>2511080</v>
      </c>
      <c r="P21" s="6"/>
      <c r="S21" s="7"/>
    </row>
    <row r="22" spans="1:19" ht="16.5">
      <c r="A22" s="53">
        <v>21</v>
      </c>
      <c r="B22" s="55">
        <v>804</v>
      </c>
      <c r="C22" s="55">
        <v>8</v>
      </c>
      <c r="D22" s="54" t="s">
        <v>28</v>
      </c>
      <c r="E22" s="54">
        <v>632</v>
      </c>
      <c r="F22" s="54">
        <v>0</v>
      </c>
      <c r="G22" s="54">
        <f t="shared" si="0"/>
        <v>632</v>
      </c>
      <c r="H22" s="55">
        <f t="shared" si="1"/>
        <v>695.2</v>
      </c>
      <c r="I22" s="53">
        <f t="shared" si="8"/>
        <v>18700</v>
      </c>
      <c r="J22" s="56">
        <f t="shared" si="3"/>
        <v>11818400</v>
      </c>
      <c r="K22" s="57">
        <f t="shared" si="4"/>
        <v>12763872</v>
      </c>
      <c r="L22" s="57">
        <f t="shared" si="5"/>
        <v>9454720</v>
      </c>
      <c r="M22" s="58">
        <f t="shared" si="6"/>
        <v>32000</v>
      </c>
      <c r="N22" s="57">
        <f t="shared" si="7"/>
        <v>1807520.0000000002</v>
      </c>
      <c r="P22" s="6"/>
      <c r="S22" s="7"/>
    </row>
    <row r="23" spans="1:19" ht="17.25" customHeight="1">
      <c r="A23" s="53">
        <v>22</v>
      </c>
      <c r="B23" s="55">
        <v>805</v>
      </c>
      <c r="C23" s="55">
        <v>8</v>
      </c>
      <c r="D23" s="54" t="s">
        <v>28</v>
      </c>
      <c r="E23" s="54">
        <v>629</v>
      </c>
      <c r="F23" s="54">
        <v>0</v>
      </c>
      <c r="G23" s="54">
        <f t="shared" si="0"/>
        <v>629</v>
      </c>
      <c r="H23" s="55">
        <f t="shared" si="1"/>
        <v>691.90000000000009</v>
      </c>
      <c r="I23" s="53">
        <f t="shared" si="8"/>
        <v>18700</v>
      </c>
      <c r="J23" s="56">
        <f t="shared" si="3"/>
        <v>11762300</v>
      </c>
      <c r="K23" s="57">
        <f t="shared" si="4"/>
        <v>12703284</v>
      </c>
      <c r="L23" s="57">
        <f t="shared" si="5"/>
        <v>9409840</v>
      </c>
      <c r="M23" s="58">
        <f t="shared" si="6"/>
        <v>32000</v>
      </c>
      <c r="N23" s="57">
        <f t="shared" si="7"/>
        <v>1798940.0000000002</v>
      </c>
      <c r="S23" s="7"/>
    </row>
    <row r="24" spans="1:19" ht="16.5">
      <c r="A24" s="53">
        <v>23</v>
      </c>
      <c r="B24" s="55">
        <v>806</v>
      </c>
      <c r="C24" s="55">
        <v>8</v>
      </c>
      <c r="D24" s="54" t="s">
        <v>28</v>
      </c>
      <c r="E24" s="54">
        <v>582</v>
      </c>
      <c r="F24" s="54">
        <v>0</v>
      </c>
      <c r="G24" s="54">
        <f t="shared" si="0"/>
        <v>582</v>
      </c>
      <c r="H24" s="55">
        <f t="shared" si="1"/>
        <v>640.20000000000005</v>
      </c>
      <c r="I24" s="53">
        <f>I23</f>
        <v>18700</v>
      </c>
      <c r="J24" s="56">
        <f t="shared" si="3"/>
        <v>10883400</v>
      </c>
      <c r="K24" s="57">
        <f t="shared" si="4"/>
        <v>11754072</v>
      </c>
      <c r="L24" s="57">
        <f t="shared" si="5"/>
        <v>8706720</v>
      </c>
      <c r="M24" s="58">
        <f t="shared" si="6"/>
        <v>29500</v>
      </c>
      <c r="N24" s="57">
        <f t="shared" si="7"/>
        <v>1664520.0000000002</v>
      </c>
      <c r="S24" s="8"/>
    </row>
    <row r="25" spans="1:19" ht="16.5">
      <c r="A25" s="53">
        <v>24</v>
      </c>
      <c r="B25" s="55">
        <v>807</v>
      </c>
      <c r="C25" s="55">
        <v>8</v>
      </c>
      <c r="D25" s="54" t="s">
        <v>27</v>
      </c>
      <c r="E25" s="54">
        <v>846</v>
      </c>
      <c r="F25" s="54">
        <v>55</v>
      </c>
      <c r="G25" s="54">
        <f t="shared" si="0"/>
        <v>901</v>
      </c>
      <c r="H25" s="55">
        <f t="shared" si="1"/>
        <v>991.10000000000014</v>
      </c>
      <c r="I25" s="53">
        <f t="shared" si="8"/>
        <v>18700</v>
      </c>
      <c r="J25" s="56">
        <f t="shared" si="3"/>
        <v>16848700</v>
      </c>
      <c r="K25" s="57">
        <f t="shared" si="4"/>
        <v>18196596</v>
      </c>
      <c r="L25" s="57">
        <f t="shared" si="5"/>
        <v>13478960</v>
      </c>
      <c r="M25" s="58">
        <f t="shared" si="6"/>
        <v>45500</v>
      </c>
      <c r="N25" s="57">
        <f t="shared" si="7"/>
        <v>2576860.0000000005</v>
      </c>
      <c r="S25" s="8"/>
    </row>
    <row r="26" spans="1:19" ht="16.5">
      <c r="A26" s="53">
        <v>25</v>
      </c>
      <c r="B26" s="55">
        <v>808</v>
      </c>
      <c r="C26" s="55">
        <v>8</v>
      </c>
      <c r="D26" s="54" t="s">
        <v>28</v>
      </c>
      <c r="E26" s="54">
        <v>647</v>
      </c>
      <c r="F26" s="54">
        <v>51</v>
      </c>
      <c r="G26" s="54">
        <f t="shared" si="0"/>
        <v>698</v>
      </c>
      <c r="H26" s="55">
        <f t="shared" si="1"/>
        <v>767.80000000000007</v>
      </c>
      <c r="I26" s="53">
        <f t="shared" si="8"/>
        <v>18700</v>
      </c>
      <c r="J26" s="56">
        <f t="shared" si="3"/>
        <v>13052600</v>
      </c>
      <c r="K26" s="57">
        <f t="shared" si="4"/>
        <v>14096808</v>
      </c>
      <c r="L26" s="57">
        <f t="shared" si="5"/>
        <v>10442080</v>
      </c>
      <c r="M26" s="58">
        <f t="shared" si="6"/>
        <v>35000</v>
      </c>
      <c r="N26" s="57">
        <f t="shared" si="7"/>
        <v>1996280.0000000002</v>
      </c>
      <c r="S26" s="8"/>
    </row>
    <row r="27" spans="1:19" ht="16.5">
      <c r="A27" s="53">
        <v>26</v>
      </c>
      <c r="B27" s="55">
        <v>809</v>
      </c>
      <c r="C27" s="55">
        <v>8</v>
      </c>
      <c r="D27" s="54" t="s">
        <v>28</v>
      </c>
      <c r="E27" s="54">
        <v>636</v>
      </c>
      <c r="F27" s="54">
        <v>51</v>
      </c>
      <c r="G27" s="54">
        <f t="shared" si="0"/>
        <v>687</v>
      </c>
      <c r="H27" s="55">
        <f t="shared" si="1"/>
        <v>755.7</v>
      </c>
      <c r="I27" s="53">
        <f>I26</f>
        <v>18700</v>
      </c>
      <c r="J27" s="56">
        <f t="shared" si="3"/>
        <v>12846900</v>
      </c>
      <c r="K27" s="57">
        <f t="shared" si="4"/>
        <v>13874652</v>
      </c>
      <c r="L27" s="57">
        <f t="shared" si="5"/>
        <v>10277520</v>
      </c>
      <c r="M27" s="58">
        <f t="shared" si="6"/>
        <v>34500</v>
      </c>
      <c r="N27" s="57">
        <f t="shared" si="7"/>
        <v>1964820.0000000002</v>
      </c>
      <c r="S27" s="8"/>
    </row>
    <row r="28" spans="1:19" ht="16.5">
      <c r="A28" s="53">
        <v>27</v>
      </c>
      <c r="B28" s="55">
        <v>901</v>
      </c>
      <c r="C28" s="55">
        <v>9</v>
      </c>
      <c r="D28" s="54" t="s">
        <v>27</v>
      </c>
      <c r="E28" s="54">
        <v>872</v>
      </c>
      <c r="F28" s="54">
        <v>54</v>
      </c>
      <c r="G28" s="54">
        <f t="shared" si="0"/>
        <v>926</v>
      </c>
      <c r="H28" s="55">
        <f t="shared" si="1"/>
        <v>1018.6000000000001</v>
      </c>
      <c r="I28" s="53">
        <f>I27+50</f>
        <v>18750</v>
      </c>
      <c r="J28" s="56">
        <f t="shared" si="3"/>
        <v>17362500</v>
      </c>
      <c r="K28" s="57">
        <f t="shared" si="4"/>
        <v>18751500</v>
      </c>
      <c r="L28" s="57">
        <f t="shared" si="5"/>
        <v>13890000</v>
      </c>
      <c r="M28" s="58">
        <f t="shared" si="6"/>
        <v>47000</v>
      </c>
      <c r="N28" s="57">
        <f t="shared" si="7"/>
        <v>2648360.0000000005</v>
      </c>
      <c r="S28" s="8"/>
    </row>
    <row r="29" spans="1:19" ht="16.5">
      <c r="A29" s="53">
        <v>28</v>
      </c>
      <c r="B29" s="55">
        <v>902</v>
      </c>
      <c r="C29" s="55">
        <v>9</v>
      </c>
      <c r="D29" s="54" t="s">
        <v>28</v>
      </c>
      <c r="E29" s="54">
        <v>647</v>
      </c>
      <c r="F29" s="54">
        <v>49</v>
      </c>
      <c r="G29" s="54">
        <f t="shared" si="0"/>
        <v>696</v>
      </c>
      <c r="H29" s="55">
        <f t="shared" si="1"/>
        <v>765.6</v>
      </c>
      <c r="I29" s="53">
        <f t="shared" si="8"/>
        <v>18750</v>
      </c>
      <c r="J29" s="56">
        <f t="shared" si="3"/>
        <v>13050000</v>
      </c>
      <c r="K29" s="57">
        <f t="shared" si="4"/>
        <v>14094000</v>
      </c>
      <c r="L29" s="57">
        <f t="shared" si="5"/>
        <v>10440000</v>
      </c>
      <c r="M29" s="58">
        <f t="shared" si="6"/>
        <v>35000</v>
      </c>
      <c r="N29" s="57">
        <f t="shared" si="7"/>
        <v>1990560</v>
      </c>
      <c r="S29" s="8"/>
    </row>
    <row r="30" spans="1:19" ht="16.5">
      <c r="A30" s="53">
        <v>29</v>
      </c>
      <c r="B30" s="55">
        <v>903</v>
      </c>
      <c r="C30" s="55">
        <v>9</v>
      </c>
      <c r="D30" s="54" t="s">
        <v>27</v>
      </c>
      <c r="E30" s="54">
        <v>829</v>
      </c>
      <c r="F30" s="54">
        <v>49</v>
      </c>
      <c r="G30" s="54">
        <f t="shared" si="0"/>
        <v>878</v>
      </c>
      <c r="H30" s="55">
        <f t="shared" si="1"/>
        <v>965.80000000000007</v>
      </c>
      <c r="I30" s="53">
        <f>I29</f>
        <v>18750</v>
      </c>
      <c r="J30" s="56">
        <f t="shared" si="3"/>
        <v>16462500</v>
      </c>
      <c r="K30" s="57">
        <f t="shared" si="4"/>
        <v>17779500</v>
      </c>
      <c r="L30" s="57">
        <f t="shared" si="5"/>
        <v>13170000</v>
      </c>
      <c r="M30" s="58">
        <f t="shared" si="6"/>
        <v>44500</v>
      </c>
      <c r="N30" s="57">
        <f t="shared" si="7"/>
        <v>2511080</v>
      </c>
      <c r="S30" s="8"/>
    </row>
    <row r="31" spans="1:19" ht="16.5">
      <c r="A31" s="53">
        <v>30</v>
      </c>
      <c r="B31" s="55">
        <v>904</v>
      </c>
      <c r="C31" s="55">
        <v>9</v>
      </c>
      <c r="D31" s="54" t="s">
        <v>28</v>
      </c>
      <c r="E31" s="54">
        <v>632</v>
      </c>
      <c r="F31" s="54">
        <v>0</v>
      </c>
      <c r="G31" s="54">
        <f t="shared" si="0"/>
        <v>632</v>
      </c>
      <c r="H31" s="55">
        <f t="shared" si="1"/>
        <v>695.2</v>
      </c>
      <c r="I31" s="53">
        <f t="shared" si="8"/>
        <v>18750</v>
      </c>
      <c r="J31" s="56">
        <f t="shared" si="3"/>
        <v>11850000</v>
      </c>
      <c r="K31" s="57">
        <f t="shared" si="4"/>
        <v>12798000</v>
      </c>
      <c r="L31" s="57">
        <f t="shared" si="5"/>
        <v>9480000</v>
      </c>
      <c r="M31" s="58">
        <f t="shared" si="6"/>
        <v>32000</v>
      </c>
      <c r="N31" s="57">
        <f t="shared" si="7"/>
        <v>1807520.0000000002</v>
      </c>
      <c r="S31" s="8"/>
    </row>
    <row r="32" spans="1:19" ht="16.5">
      <c r="A32" s="53">
        <v>31</v>
      </c>
      <c r="B32" s="55">
        <v>905</v>
      </c>
      <c r="C32" s="55">
        <v>9</v>
      </c>
      <c r="D32" s="54" t="s">
        <v>28</v>
      </c>
      <c r="E32" s="54">
        <v>629</v>
      </c>
      <c r="F32" s="54">
        <v>0</v>
      </c>
      <c r="G32" s="54">
        <f t="shared" si="0"/>
        <v>629</v>
      </c>
      <c r="H32" s="55">
        <f t="shared" si="1"/>
        <v>691.90000000000009</v>
      </c>
      <c r="I32" s="53">
        <f t="shared" si="8"/>
        <v>18750</v>
      </c>
      <c r="J32" s="56">
        <f t="shared" si="3"/>
        <v>11793750</v>
      </c>
      <c r="K32" s="57">
        <f t="shared" si="4"/>
        <v>12737250</v>
      </c>
      <c r="L32" s="57">
        <f t="shared" si="5"/>
        <v>9435000</v>
      </c>
      <c r="M32" s="58">
        <f t="shared" si="6"/>
        <v>32000</v>
      </c>
      <c r="N32" s="57">
        <f t="shared" si="7"/>
        <v>1798940.0000000002</v>
      </c>
      <c r="S32" s="8"/>
    </row>
    <row r="33" spans="1:19" ht="16.5">
      <c r="A33" s="53">
        <v>32</v>
      </c>
      <c r="B33" s="55">
        <v>906</v>
      </c>
      <c r="C33" s="55">
        <v>9</v>
      </c>
      <c r="D33" s="54" t="s">
        <v>28</v>
      </c>
      <c r="E33" s="54">
        <v>582</v>
      </c>
      <c r="F33" s="54">
        <v>0</v>
      </c>
      <c r="G33" s="54">
        <f t="shared" si="0"/>
        <v>582</v>
      </c>
      <c r="H33" s="55">
        <f t="shared" si="1"/>
        <v>640.20000000000005</v>
      </c>
      <c r="I33" s="53">
        <f>I32</f>
        <v>18750</v>
      </c>
      <c r="J33" s="56">
        <f t="shared" si="3"/>
        <v>10912500</v>
      </c>
      <c r="K33" s="57">
        <f t="shared" si="4"/>
        <v>11785500</v>
      </c>
      <c r="L33" s="57">
        <f t="shared" si="5"/>
        <v>8730000</v>
      </c>
      <c r="M33" s="58">
        <f t="shared" si="6"/>
        <v>29500</v>
      </c>
      <c r="N33" s="57">
        <f t="shared" si="7"/>
        <v>1664520.0000000002</v>
      </c>
      <c r="S33" s="8"/>
    </row>
    <row r="34" spans="1:19" ht="16.5">
      <c r="A34" s="53">
        <v>33</v>
      </c>
      <c r="B34" s="55">
        <v>907</v>
      </c>
      <c r="C34" s="55">
        <v>9</v>
      </c>
      <c r="D34" s="54" t="s">
        <v>27</v>
      </c>
      <c r="E34" s="54">
        <v>846</v>
      </c>
      <c r="F34" s="54">
        <v>55</v>
      </c>
      <c r="G34" s="54">
        <f t="shared" si="0"/>
        <v>901</v>
      </c>
      <c r="H34" s="55">
        <f t="shared" si="1"/>
        <v>991.10000000000014</v>
      </c>
      <c r="I34" s="53">
        <f t="shared" si="8"/>
        <v>18750</v>
      </c>
      <c r="J34" s="56">
        <f t="shared" si="3"/>
        <v>16893750</v>
      </c>
      <c r="K34" s="57">
        <f t="shared" si="4"/>
        <v>18245250</v>
      </c>
      <c r="L34" s="57">
        <f t="shared" si="5"/>
        <v>13515000</v>
      </c>
      <c r="M34" s="58">
        <f t="shared" si="6"/>
        <v>45500</v>
      </c>
      <c r="N34" s="57">
        <f t="shared" si="7"/>
        <v>2576860.0000000005</v>
      </c>
      <c r="S34" s="8"/>
    </row>
    <row r="35" spans="1:19" ht="16.5">
      <c r="A35" s="53">
        <v>34</v>
      </c>
      <c r="B35" s="55">
        <v>908</v>
      </c>
      <c r="C35" s="55">
        <v>9</v>
      </c>
      <c r="D35" s="54" t="s">
        <v>28</v>
      </c>
      <c r="E35" s="54">
        <v>647</v>
      </c>
      <c r="F35" s="54">
        <v>51</v>
      </c>
      <c r="G35" s="54">
        <f t="shared" si="0"/>
        <v>698</v>
      </c>
      <c r="H35" s="55">
        <f t="shared" si="1"/>
        <v>767.80000000000007</v>
      </c>
      <c r="I35" s="53">
        <f t="shared" si="8"/>
        <v>18750</v>
      </c>
      <c r="J35" s="56">
        <f t="shared" si="3"/>
        <v>13087500</v>
      </c>
      <c r="K35" s="57">
        <f t="shared" si="4"/>
        <v>14134500</v>
      </c>
      <c r="L35" s="57">
        <f t="shared" si="5"/>
        <v>10470000</v>
      </c>
      <c r="M35" s="58">
        <f t="shared" si="6"/>
        <v>35500</v>
      </c>
      <c r="N35" s="57">
        <f t="shared" si="7"/>
        <v>1996280.0000000002</v>
      </c>
      <c r="S35" s="8"/>
    </row>
    <row r="36" spans="1:19" ht="16.5">
      <c r="A36" s="53">
        <v>35</v>
      </c>
      <c r="B36" s="55">
        <v>909</v>
      </c>
      <c r="C36" s="55">
        <v>9</v>
      </c>
      <c r="D36" s="54" t="s">
        <v>28</v>
      </c>
      <c r="E36" s="54">
        <v>636</v>
      </c>
      <c r="F36" s="54">
        <v>51</v>
      </c>
      <c r="G36" s="54">
        <f t="shared" si="0"/>
        <v>687</v>
      </c>
      <c r="H36" s="55">
        <f t="shared" si="1"/>
        <v>755.7</v>
      </c>
      <c r="I36" s="53">
        <f>I35</f>
        <v>18750</v>
      </c>
      <c r="J36" s="56">
        <f t="shared" si="3"/>
        <v>12881250</v>
      </c>
      <c r="K36" s="57">
        <f t="shared" si="4"/>
        <v>13911750</v>
      </c>
      <c r="L36" s="57">
        <f t="shared" si="5"/>
        <v>10305000</v>
      </c>
      <c r="M36" s="58">
        <f t="shared" si="6"/>
        <v>35000</v>
      </c>
      <c r="N36" s="57">
        <f t="shared" si="7"/>
        <v>1964820.0000000002</v>
      </c>
      <c r="S36" s="8"/>
    </row>
    <row r="37" spans="1:19" ht="16.5">
      <c r="A37" s="53">
        <v>36</v>
      </c>
      <c r="B37" s="55">
        <v>1001</v>
      </c>
      <c r="C37" s="55">
        <v>10</v>
      </c>
      <c r="D37" s="54" t="s">
        <v>27</v>
      </c>
      <c r="E37" s="54">
        <v>872</v>
      </c>
      <c r="F37" s="54">
        <v>54</v>
      </c>
      <c r="G37" s="54">
        <f t="shared" si="0"/>
        <v>926</v>
      </c>
      <c r="H37" s="55">
        <f t="shared" si="1"/>
        <v>1018.6000000000001</v>
      </c>
      <c r="I37" s="53">
        <f>I36+50</f>
        <v>18800</v>
      </c>
      <c r="J37" s="56">
        <f t="shared" si="3"/>
        <v>17408800</v>
      </c>
      <c r="K37" s="57">
        <f t="shared" si="4"/>
        <v>18801504</v>
      </c>
      <c r="L37" s="57">
        <f t="shared" si="5"/>
        <v>13927040</v>
      </c>
      <c r="M37" s="58">
        <f t="shared" si="6"/>
        <v>47000</v>
      </c>
      <c r="N37" s="57">
        <f t="shared" si="7"/>
        <v>2648360.0000000005</v>
      </c>
      <c r="S37" s="8"/>
    </row>
    <row r="38" spans="1:19" ht="16.5">
      <c r="A38" s="53">
        <v>37</v>
      </c>
      <c r="B38" s="55">
        <v>1002</v>
      </c>
      <c r="C38" s="55">
        <v>10</v>
      </c>
      <c r="D38" s="54" t="s">
        <v>28</v>
      </c>
      <c r="E38" s="54">
        <v>647</v>
      </c>
      <c r="F38" s="54">
        <v>49</v>
      </c>
      <c r="G38" s="54">
        <f t="shared" si="0"/>
        <v>696</v>
      </c>
      <c r="H38" s="55">
        <f t="shared" si="1"/>
        <v>765.6</v>
      </c>
      <c r="I38" s="53">
        <f t="shared" si="8"/>
        <v>18800</v>
      </c>
      <c r="J38" s="56">
        <f t="shared" si="3"/>
        <v>13084800</v>
      </c>
      <c r="K38" s="57">
        <f t="shared" si="4"/>
        <v>14131584</v>
      </c>
      <c r="L38" s="57">
        <f t="shared" si="5"/>
        <v>10467840</v>
      </c>
      <c r="M38" s="58">
        <f t="shared" si="6"/>
        <v>35500</v>
      </c>
      <c r="N38" s="57">
        <f t="shared" si="7"/>
        <v>1990560</v>
      </c>
      <c r="S38" s="8"/>
    </row>
    <row r="39" spans="1:19" ht="16.5">
      <c r="A39" s="53">
        <v>38</v>
      </c>
      <c r="B39" s="55">
        <v>1003</v>
      </c>
      <c r="C39" s="55">
        <v>10</v>
      </c>
      <c r="D39" s="54" t="s">
        <v>27</v>
      </c>
      <c r="E39" s="54">
        <v>829</v>
      </c>
      <c r="F39" s="54">
        <v>49</v>
      </c>
      <c r="G39" s="54">
        <f t="shared" si="0"/>
        <v>878</v>
      </c>
      <c r="H39" s="55">
        <f t="shared" si="1"/>
        <v>965.80000000000007</v>
      </c>
      <c r="I39" s="53">
        <f>I38</f>
        <v>18800</v>
      </c>
      <c r="J39" s="56">
        <f t="shared" si="3"/>
        <v>16506400</v>
      </c>
      <c r="K39" s="57">
        <f t="shared" si="4"/>
        <v>17826912</v>
      </c>
      <c r="L39" s="57">
        <f t="shared" si="5"/>
        <v>13205120</v>
      </c>
      <c r="M39" s="58">
        <f t="shared" si="6"/>
        <v>44500</v>
      </c>
      <c r="N39" s="57">
        <f t="shared" si="7"/>
        <v>2511080</v>
      </c>
      <c r="S39" s="8"/>
    </row>
    <row r="40" spans="1:19" ht="16.5">
      <c r="A40" s="53">
        <v>39</v>
      </c>
      <c r="B40" s="55">
        <v>1004</v>
      </c>
      <c r="C40" s="55">
        <v>10</v>
      </c>
      <c r="D40" s="54" t="s">
        <v>28</v>
      </c>
      <c r="E40" s="54">
        <v>632</v>
      </c>
      <c r="F40" s="54">
        <v>0</v>
      </c>
      <c r="G40" s="54">
        <f t="shared" si="0"/>
        <v>632</v>
      </c>
      <c r="H40" s="55">
        <f t="shared" si="1"/>
        <v>695.2</v>
      </c>
      <c r="I40" s="53">
        <f t="shared" si="8"/>
        <v>18800</v>
      </c>
      <c r="J40" s="56">
        <f t="shared" si="3"/>
        <v>11881600</v>
      </c>
      <c r="K40" s="57">
        <f t="shared" si="4"/>
        <v>12832128</v>
      </c>
      <c r="L40" s="57">
        <f t="shared" si="5"/>
        <v>9505280</v>
      </c>
      <c r="M40" s="58">
        <f t="shared" si="6"/>
        <v>32000</v>
      </c>
      <c r="N40" s="57">
        <f t="shared" si="7"/>
        <v>1807520.0000000002</v>
      </c>
      <c r="S40" s="8"/>
    </row>
    <row r="41" spans="1:19" ht="16.5">
      <c r="A41" s="53">
        <v>40</v>
      </c>
      <c r="B41" s="55">
        <v>1005</v>
      </c>
      <c r="C41" s="73">
        <v>10</v>
      </c>
      <c r="D41" s="54" t="s">
        <v>28</v>
      </c>
      <c r="E41" s="54">
        <v>629</v>
      </c>
      <c r="F41" s="54">
        <v>0</v>
      </c>
      <c r="G41" s="54">
        <f t="shared" si="0"/>
        <v>629</v>
      </c>
      <c r="H41" s="55">
        <f t="shared" si="1"/>
        <v>691.90000000000009</v>
      </c>
      <c r="I41" s="53">
        <f t="shared" si="8"/>
        <v>18800</v>
      </c>
      <c r="J41" s="56">
        <f t="shared" si="3"/>
        <v>11825200</v>
      </c>
      <c r="K41" s="57">
        <f t="shared" si="4"/>
        <v>12771216</v>
      </c>
      <c r="L41" s="57">
        <f t="shared" si="5"/>
        <v>9460160</v>
      </c>
      <c r="M41" s="58">
        <f t="shared" si="6"/>
        <v>32000</v>
      </c>
      <c r="N41" s="57">
        <f t="shared" si="7"/>
        <v>1798940.0000000002</v>
      </c>
      <c r="S41" s="8"/>
    </row>
    <row r="42" spans="1:19" ht="16.5">
      <c r="A42" s="53">
        <v>41</v>
      </c>
      <c r="B42" s="55">
        <v>1006</v>
      </c>
      <c r="C42" s="73">
        <v>10</v>
      </c>
      <c r="D42" s="54" t="s">
        <v>28</v>
      </c>
      <c r="E42" s="54">
        <v>582</v>
      </c>
      <c r="F42" s="54">
        <v>0</v>
      </c>
      <c r="G42" s="54">
        <f t="shared" si="0"/>
        <v>582</v>
      </c>
      <c r="H42" s="55">
        <f t="shared" si="1"/>
        <v>640.20000000000005</v>
      </c>
      <c r="I42" s="53">
        <f>I41</f>
        <v>18800</v>
      </c>
      <c r="J42" s="56">
        <f t="shared" si="3"/>
        <v>10941600</v>
      </c>
      <c r="K42" s="57">
        <f t="shared" si="4"/>
        <v>11816928</v>
      </c>
      <c r="L42" s="57">
        <f t="shared" si="5"/>
        <v>8753280</v>
      </c>
      <c r="M42" s="58">
        <f t="shared" si="6"/>
        <v>29500</v>
      </c>
      <c r="N42" s="57">
        <f t="shared" si="7"/>
        <v>1664520.0000000002</v>
      </c>
      <c r="S42" s="8"/>
    </row>
    <row r="43" spans="1:19" ht="16.5">
      <c r="A43" s="53">
        <v>42</v>
      </c>
      <c r="B43" s="55">
        <v>1007</v>
      </c>
      <c r="C43" s="73">
        <v>10</v>
      </c>
      <c r="D43" s="54" t="s">
        <v>27</v>
      </c>
      <c r="E43" s="54">
        <v>846</v>
      </c>
      <c r="F43" s="54">
        <v>55</v>
      </c>
      <c r="G43" s="54">
        <f t="shared" si="0"/>
        <v>901</v>
      </c>
      <c r="H43" s="55">
        <f t="shared" si="1"/>
        <v>991.10000000000014</v>
      </c>
      <c r="I43" s="53">
        <f t="shared" si="8"/>
        <v>18800</v>
      </c>
      <c r="J43" s="56">
        <f t="shared" si="3"/>
        <v>16938800</v>
      </c>
      <c r="K43" s="57">
        <f t="shared" si="4"/>
        <v>18293904</v>
      </c>
      <c r="L43" s="57">
        <f t="shared" si="5"/>
        <v>13551040</v>
      </c>
      <c r="M43" s="58">
        <f t="shared" si="6"/>
        <v>45500</v>
      </c>
      <c r="N43" s="57">
        <f t="shared" si="7"/>
        <v>2576860.0000000005</v>
      </c>
      <c r="S43" s="8"/>
    </row>
    <row r="44" spans="1:19" ht="16.5">
      <c r="A44" s="53">
        <v>43</v>
      </c>
      <c r="B44" s="55">
        <v>1008</v>
      </c>
      <c r="C44" s="73">
        <v>10</v>
      </c>
      <c r="D44" s="54" t="s">
        <v>28</v>
      </c>
      <c r="E44" s="54">
        <v>647</v>
      </c>
      <c r="F44" s="54">
        <v>51</v>
      </c>
      <c r="G44" s="54">
        <f t="shared" si="0"/>
        <v>698</v>
      </c>
      <c r="H44" s="55">
        <f t="shared" si="1"/>
        <v>767.80000000000007</v>
      </c>
      <c r="I44" s="53">
        <f t="shared" si="8"/>
        <v>18800</v>
      </c>
      <c r="J44" s="56">
        <f t="shared" si="3"/>
        <v>13122400</v>
      </c>
      <c r="K44" s="57">
        <f t="shared" si="4"/>
        <v>14172192</v>
      </c>
      <c r="L44" s="57">
        <f t="shared" si="5"/>
        <v>10497920</v>
      </c>
      <c r="M44" s="58">
        <f t="shared" si="6"/>
        <v>35500</v>
      </c>
      <c r="N44" s="57">
        <f t="shared" si="7"/>
        <v>1996280.0000000002</v>
      </c>
      <c r="S44" s="8"/>
    </row>
    <row r="45" spans="1:19" ht="16.5">
      <c r="A45" s="53">
        <v>44</v>
      </c>
      <c r="B45" s="55">
        <v>1009</v>
      </c>
      <c r="C45" s="73">
        <v>10</v>
      </c>
      <c r="D45" s="54" t="s">
        <v>28</v>
      </c>
      <c r="E45" s="54">
        <v>636</v>
      </c>
      <c r="F45" s="54">
        <v>51</v>
      </c>
      <c r="G45" s="54">
        <f t="shared" si="0"/>
        <v>687</v>
      </c>
      <c r="H45" s="55">
        <f t="shared" si="1"/>
        <v>755.7</v>
      </c>
      <c r="I45" s="53">
        <f>I44</f>
        <v>18800</v>
      </c>
      <c r="J45" s="56">
        <f t="shared" si="3"/>
        <v>12915600</v>
      </c>
      <c r="K45" s="57">
        <f t="shared" si="4"/>
        <v>13948848</v>
      </c>
      <c r="L45" s="57">
        <f t="shared" si="5"/>
        <v>10332480</v>
      </c>
      <c r="M45" s="58">
        <f t="shared" si="6"/>
        <v>35000</v>
      </c>
      <c r="N45" s="57">
        <f t="shared" si="7"/>
        <v>1964820.0000000002</v>
      </c>
      <c r="S45" s="8"/>
    </row>
    <row r="46" spans="1:19" ht="16.5">
      <c r="A46" s="53">
        <v>45</v>
      </c>
      <c r="B46" s="55">
        <v>1101</v>
      </c>
      <c r="C46" s="73">
        <v>11</v>
      </c>
      <c r="D46" s="54" t="s">
        <v>27</v>
      </c>
      <c r="E46" s="54">
        <v>872</v>
      </c>
      <c r="F46" s="54">
        <v>54</v>
      </c>
      <c r="G46" s="54">
        <f t="shared" si="0"/>
        <v>926</v>
      </c>
      <c r="H46" s="55">
        <f t="shared" si="1"/>
        <v>1018.6000000000001</v>
      </c>
      <c r="I46" s="53">
        <f>I45+50</f>
        <v>18850</v>
      </c>
      <c r="J46" s="56">
        <f t="shared" si="3"/>
        <v>17455100</v>
      </c>
      <c r="K46" s="57">
        <f t="shared" si="4"/>
        <v>18851508</v>
      </c>
      <c r="L46" s="57">
        <f t="shared" si="5"/>
        <v>13964080</v>
      </c>
      <c r="M46" s="58">
        <f t="shared" si="6"/>
        <v>47000</v>
      </c>
      <c r="N46" s="57">
        <f t="shared" si="7"/>
        <v>2648360.0000000005</v>
      </c>
      <c r="S46" s="8"/>
    </row>
    <row r="47" spans="1:19" ht="16.5">
      <c r="A47" s="53">
        <v>46</v>
      </c>
      <c r="B47" s="55">
        <v>1102</v>
      </c>
      <c r="C47" s="73">
        <v>11</v>
      </c>
      <c r="D47" s="54" t="s">
        <v>28</v>
      </c>
      <c r="E47" s="54">
        <v>647</v>
      </c>
      <c r="F47" s="54">
        <v>49</v>
      </c>
      <c r="G47" s="54">
        <f t="shared" si="0"/>
        <v>696</v>
      </c>
      <c r="H47" s="55">
        <f t="shared" si="1"/>
        <v>765.6</v>
      </c>
      <c r="I47" s="53">
        <f t="shared" ref="I47:I53" si="9">I46</f>
        <v>18850</v>
      </c>
      <c r="J47" s="56">
        <f t="shared" si="3"/>
        <v>13119600</v>
      </c>
      <c r="K47" s="57">
        <f t="shared" si="4"/>
        <v>14169168</v>
      </c>
      <c r="L47" s="57">
        <f t="shared" si="5"/>
        <v>10495680</v>
      </c>
      <c r="M47" s="58">
        <f t="shared" si="6"/>
        <v>35500</v>
      </c>
      <c r="N47" s="57">
        <f t="shared" si="7"/>
        <v>1990560</v>
      </c>
      <c r="S47" s="8"/>
    </row>
    <row r="48" spans="1:19" ht="16.5">
      <c r="A48" s="53">
        <v>47</v>
      </c>
      <c r="B48" s="55">
        <v>1103</v>
      </c>
      <c r="C48" s="73">
        <v>11</v>
      </c>
      <c r="D48" s="54" t="s">
        <v>27</v>
      </c>
      <c r="E48" s="54">
        <v>829</v>
      </c>
      <c r="F48" s="54">
        <v>49</v>
      </c>
      <c r="G48" s="54">
        <f t="shared" si="0"/>
        <v>878</v>
      </c>
      <c r="H48" s="55">
        <f t="shared" si="1"/>
        <v>965.80000000000007</v>
      </c>
      <c r="I48" s="53">
        <f>I47</f>
        <v>18850</v>
      </c>
      <c r="J48" s="56">
        <f t="shared" si="3"/>
        <v>16550300</v>
      </c>
      <c r="K48" s="57">
        <f t="shared" si="4"/>
        <v>17874324</v>
      </c>
      <c r="L48" s="57">
        <f t="shared" si="5"/>
        <v>13240240</v>
      </c>
      <c r="M48" s="58">
        <f t="shared" si="6"/>
        <v>44500</v>
      </c>
      <c r="N48" s="57">
        <f t="shared" si="7"/>
        <v>2511080</v>
      </c>
      <c r="S48" s="8"/>
    </row>
    <row r="49" spans="1:19" ht="16.5">
      <c r="A49" s="53">
        <v>48</v>
      </c>
      <c r="B49" s="55">
        <v>1104</v>
      </c>
      <c r="C49" s="73">
        <v>11</v>
      </c>
      <c r="D49" s="54" t="s">
        <v>28</v>
      </c>
      <c r="E49" s="54">
        <v>632</v>
      </c>
      <c r="F49" s="54">
        <v>0</v>
      </c>
      <c r="G49" s="54">
        <f t="shared" si="0"/>
        <v>632</v>
      </c>
      <c r="H49" s="55">
        <f t="shared" si="1"/>
        <v>695.2</v>
      </c>
      <c r="I49" s="53">
        <f t="shared" si="9"/>
        <v>18850</v>
      </c>
      <c r="J49" s="56">
        <f t="shared" si="3"/>
        <v>11913200</v>
      </c>
      <c r="K49" s="57">
        <f t="shared" si="4"/>
        <v>12866256</v>
      </c>
      <c r="L49" s="57">
        <f t="shared" si="5"/>
        <v>9530560</v>
      </c>
      <c r="M49" s="58">
        <f t="shared" si="6"/>
        <v>32000</v>
      </c>
      <c r="N49" s="57">
        <f t="shared" si="7"/>
        <v>1807520.0000000002</v>
      </c>
      <c r="S49" s="8"/>
    </row>
    <row r="50" spans="1:19" ht="16.5">
      <c r="A50" s="53">
        <v>49</v>
      </c>
      <c r="B50" s="55">
        <v>1105</v>
      </c>
      <c r="C50" s="73">
        <v>11</v>
      </c>
      <c r="D50" s="54" t="s">
        <v>28</v>
      </c>
      <c r="E50" s="54">
        <v>629</v>
      </c>
      <c r="F50" s="54">
        <v>0</v>
      </c>
      <c r="G50" s="54">
        <f t="shared" si="0"/>
        <v>629</v>
      </c>
      <c r="H50" s="55">
        <f t="shared" si="1"/>
        <v>691.90000000000009</v>
      </c>
      <c r="I50" s="53">
        <f t="shared" si="9"/>
        <v>18850</v>
      </c>
      <c r="J50" s="56">
        <f t="shared" si="3"/>
        <v>11856650</v>
      </c>
      <c r="K50" s="57">
        <f t="shared" si="4"/>
        <v>12805182</v>
      </c>
      <c r="L50" s="57">
        <f t="shared" si="5"/>
        <v>9485320</v>
      </c>
      <c r="M50" s="58">
        <f t="shared" si="6"/>
        <v>32000</v>
      </c>
      <c r="N50" s="57">
        <f t="shared" si="7"/>
        <v>1798940.0000000002</v>
      </c>
      <c r="S50" s="8"/>
    </row>
    <row r="51" spans="1:19" ht="16.5">
      <c r="A51" s="53">
        <v>50</v>
      </c>
      <c r="B51" s="55">
        <v>1106</v>
      </c>
      <c r="C51" s="73">
        <v>11</v>
      </c>
      <c r="D51" s="54" t="s">
        <v>28</v>
      </c>
      <c r="E51" s="54">
        <v>582</v>
      </c>
      <c r="F51" s="54">
        <v>0</v>
      </c>
      <c r="G51" s="54">
        <f t="shared" si="0"/>
        <v>582</v>
      </c>
      <c r="H51" s="55">
        <f t="shared" si="1"/>
        <v>640.20000000000005</v>
      </c>
      <c r="I51" s="53">
        <f>I50</f>
        <v>18850</v>
      </c>
      <c r="J51" s="56">
        <f t="shared" si="3"/>
        <v>10970700</v>
      </c>
      <c r="K51" s="57">
        <f t="shared" si="4"/>
        <v>11848356</v>
      </c>
      <c r="L51" s="57">
        <f t="shared" si="5"/>
        <v>8776560</v>
      </c>
      <c r="M51" s="58">
        <f t="shared" si="6"/>
        <v>29500</v>
      </c>
      <c r="N51" s="57">
        <f t="shared" si="7"/>
        <v>1664520.0000000002</v>
      </c>
      <c r="S51" s="8"/>
    </row>
    <row r="52" spans="1:19" ht="16.5">
      <c r="A52" s="53">
        <v>51</v>
      </c>
      <c r="B52" s="55">
        <v>1107</v>
      </c>
      <c r="C52" s="73">
        <v>11</v>
      </c>
      <c r="D52" s="54" t="s">
        <v>27</v>
      </c>
      <c r="E52" s="54">
        <v>846</v>
      </c>
      <c r="F52" s="54">
        <v>55</v>
      </c>
      <c r="G52" s="54">
        <f t="shared" si="0"/>
        <v>901</v>
      </c>
      <c r="H52" s="55">
        <f t="shared" si="1"/>
        <v>991.10000000000014</v>
      </c>
      <c r="I52" s="53">
        <f t="shared" si="9"/>
        <v>18850</v>
      </c>
      <c r="J52" s="56">
        <f t="shared" si="3"/>
        <v>16983850</v>
      </c>
      <c r="K52" s="57">
        <f t="shared" si="4"/>
        <v>18342558</v>
      </c>
      <c r="L52" s="57">
        <f t="shared" si="5"/>
        <v>13587080</v>
      </c>
      <c r="M52" s="58">
        <f t="shared" si="6"/>
        <v>46000</v>
      </c>
      <c r="N52" s="57">
        <f t="shared" si="7"/>
        <v>2576860.0000000005</v>
      </c>
      <c r="S52" s="8"/>
    </row>
    <row r="53" spans="1:19" ht="16.5">
      <c r="A53" s="53">
        <v>52</v>
      </c>
      <c r="B53" s="55">
        <v>1108</v>
      </c>
      <c r="C53" s="73">
        <v>11</v>
      </c>
      <c r="D53" s="54" t="s">
        <v>28</v>
      </c>
      <c r="E53" s="54">
        <v>647</v>
      </c>
      <c r="F53" s="54">
        <v>51</v>
      </c>
      <c r="G53" s="54">
        <f t="shared" si="0"/>
        <v>698</v>
      </c>
      <c r="H53" s="55">
        <f t="shared" si="1"/>
        <v>767.80000000000007</v>
      </c>
      <c r="I53" s="53">
        <f t="shared" si="9"/>
        <v>18850</v>
      </c>
      <c r="J53" s="56">
        <f t="shared" si="3"/>
        <v>13157300</v>
      </c>
      <c r="K53" s="57">
        <f t="shared" si="4"/>
        <v>14209884</v>
      </c>
      <c r="L53" s="57">
        <f t="shared" si="5"/>
        <v>10525840</v>
      </c>
      <c r="M53" s="58">
        <f t="shared" si="6"/>
        <v>35500</v>
      </c>
      <c r="N53" s="57">
        <f t="shared" si="7"/>
        <v>1996280.0000000002</v>
      </c>
      <c r="S53" s="8"/>
    </row>
    <row r="54" spans="1:19" ht="16.5">
      <c r="A54" s="53">
        <v>53</v>
      </c>
      <c r="B54" s="55">
        <v>1201</v>
      </c>
      <c r="C54" s="73">
        <v>12</v>
      </c>
      <c r="D54" s="54" t="s">
        <v>27</v>
      </c>
      <c r="E54" s="54">
        <v>872</v>
      </c>
      <c r="F54" s="54">
        <v>54</v>
      </c>
      <c r="G54" s="54">
        <f t="shared" si="0"/>
        <v>926</v>
      </c>
      <c r="H54" s="55">
        <f t="shared" si="1"/>
        <v>1018.6000000000001</v>
      </c>
      <c r="I54" s="53">
        <f>I53+50</f>
        <v>18900</v>
      </c>
      <c r="J54" s="56">
        <f t="shared" si="3"/>
        <v>17501400</v>
      </c>
      <c r="K54" s="57">
        <f t="shared" si="4"/>
        <v>18901512</v>
      </c>
      <c r="L54" s="57">
        <f t="shared" si="5"/>
        <v>14001120</v>
      </c>
      <c r="M54" s="58">
        <f t="shared" si="6"/>
        <v>47500</v>
      </c>
      <c r="N54" s="57">
        <f t="shared" si="7"/>
        <v>2648360.0000000005</v>
      </c>
      <c r="S54" s="8"/>
    </row>
    <row r="55" spans="1:19" ht="16.5">
      <c r="A55" s="53">
        <v>54</v>
      </c>
      <c r="B55" s="55">
        <v>1202</v>
      </c>
      <c r="C55" s="73">
        <v>12</v>
      </c>
      <c r="D55" s="54" t="s">
        <v>28</v>
      </c>
      <c r="E55" s="54">
        <v>647</v>
      </c>
      <c r="F55" s="54">
        <v>49</v>
      </c>
      <c r="G55" s="54">
        <f t="shared" si="0"/>
        <v>696</v>
      </c>
      <c r="H55" s="55">
        <f t="shared" si="1"/>
        <v>765.6</v>
      </c>
      <c r="I55" s="53">
        <f t="shared" ref="I55:I61" si="10">I54</f>
        <v>18900</v>
      </c>
      <c r="J55" s="56">
        <f t="shared" si="3"/>
        <v>13154400</v>
      </c>
      <c r="K55" s="57">
        <f t="shared" si="4"/>
        <v>14206752</v>
      </c>
      <c r="L55" s="57">
        <f t="shared" si="5"/>
        <v>10523520</v>
      </c>
      <c r="M55" s="58">
        <f t="shared" si="6"/>
        <v>35500</v>
      </c>
      <c r="N55" s="57">
        <f t="shared" si="7"/>
        <v>1990560</v>
      </c>
      <c r="S55" s="8"/>
    </row>
    <row r="56" spans="1:19" ht="16.5">
      <c r="A56" s="53">
        <v>55</v>
      </c>
      <c r="B56" s="55">
        <v>1203</v>
      </c>
      <c r="C56" s="73">
        <v>12</v>
      </c>
      <c r="D56" s="54" t="s">
        <v>27</v>
      </c>
      <c r="E56" s="54">
        <v>829</v>
      </c>
      <c r="F56" s="54">
        <v>49</v>
      </c>
      <c r="G56" s="54">
        <f t="shared" si="0"/>
        <v>878</v>
      </c>
      <c r="H56" s="55">
        <f t="shared" si="1"/>
        <v>965.80000000000007</v>
      </c>
      <c r="I56" s="53">
        <f>I55</f>
        <v>18900</v>
      </c>
      <c r="J56" s="56">
        <f t="shared" si="3"/>
        <v>16594200</v>
      </c>
      <c r="K56" s="57">
        <f t="shared" si="4"/>
        <v>17921736</v>
      </c>
      <c r="L56" s="57">
        <f t="shared" si="5"/>
        <v>13275360</v>
      </c>
      <c r="M56" s="58">
        <f t="shared" si="6"/>
        <v>45000</v>
      </c>
      <c r="N56" s="57">
        <f t="shared" si="7"/>
        <v>2511080</v>
      </c>
      <c r="S56" s="8"/>
    </row>
    <row r="57" spans="1:19" ht="16.5">
      <c r="A57" s="53">
        <v>56</v>
      </c>
      <c r="B57" s="55">
        <v>1204</v>
      </c>
      <c r="C57" s="73">
        <v>12</v>
      </c>
      <c r="D57" s="54" t="s">
        <v>28</v>
      </c>
      <c r="E57" s="54">
        <v>632</v>
      </c>
      <c r="F57" s="54">
        <v>0</v>
      </c>
      <c r="G57" s="54">
        <f t="shared" si="0"/>
        <v>632</v>
      </c>
      <c r="H57" s="55">
        <f t="shared" si="1"/>
        <v>695.2</v>
      </c>
      <c r="I57" s="53">
        <f t="shared" si="10"/>
        <v>18900</v>
      </c>
      <c r="J57" s="56">
        <f t="shared" si="3"/>
        <v>11944800</v>
      </c>
      <c r="K57" s="57">
        <f t="shared" si="4"/>
        <v>12900384</v>
      </c>
      <c r="L57" s="57">
        <f t="shared" si="5"/>
        <v>9555840</v>
      </c>
      <c r="M57" s="58">
        <f t="shared" si="6"/>
        <v>32500</v>
      </c>
      <c r="N57" s="57">
        <f t="shared" si="7"/>
        <v>1807520.0000000002</v>
      </c>
      <c r="S57" s="8"/>
    </row>
    <row r="58" spans="1:19" ht="16.5">
      <c r="A58" s="53">
        <v>57</v>
      </c>
      <c r="B58" s="55">
        <v>1205</v>
      </c>
      <c r="C58" s="73">
        <v>12</v>
      </c>
      <c r="D58" s="54" t="s">
        <v>28</v>
      </c>
      <c r="E58" s="54">
        <v>629</v>
      </c>
      <c r="F58" s="54">
        <v>0</v>
      </c>
      <c r="G58" s="54">
        <f t="shared" si="0"/>
        <v>629</v>
      </c>
      <c r="H58" s="55">
        <f t="shared" si="1"/>
        <v>691.90000000000009</v>
      </c>
      <c r="I58" s="53">
        <f t="shared" si="10"/>
        <v>18900</v>
      </c>
      <c r="J58" s="56">
        <f t="shared" si="3"/>
        <v>11888100</v>
      </c>
      <c r="K58" s="57">
        <f t="shared" si="4"/>
        <v>12839148</v>
      </c>
      <c r="L58" s="57">
        <f t="shared" si="5"/>
        <v>9510480</v>
      </c>
      <c r="M58" s="58">
        <f t="shared" si="6"/>
        <v>32000</v>
      </c>
      <c r="N58" s="57">
        <f t="shared" si="7"/>
        <v>1798940.0000000002</v>
      </c>
      <c r="S58" s="8"/>
    </row>
    <row r="59" spans="1:19" ht="16.5">
      <c r="A59" s="53">
        <v>58</v>
      </c>
      <c r="B59" s="55">
        <v>1206</v>
      </c>
      <c r="C59" s="73">
        <v>12</v>
      </c>
      <c r="D59" s="54" t="s">
        <v>28</v>
      </c>
      <c r="E59" s="54">
        <v>582</v>
      </c>
      <c r="F59" s="54">
        <v>0</v>
      </c>
      <c r="G59" s="54">
        <f t="shared" si="0"/>
        <v>582</v>
      </c>
      <c r="H59" s="55">
        <f t="shared" si="1"/>
        <v>640.20000000000005</v>
      </c>
      <c r="I59" s="53">
        <f>I58</f>
        <v>18900</v>
      </c>
      <c r="J59" s="56">
        <f t="shared" si="3"/>
        <v>10999800</v>
      </c>
      <c r="K59" s="57">
        <f t="shared" si="4"/>
        <v>11879784</v>
      </c>
      <c r="L59" s="57">
        <f t="shared" si="5"/>
        <v>8799840</v>
      </c>
      <c r="M59" s="58">
        <f t="shared" si="6"/>
        <v>29500</v>
      </c>
      <c r="N59" s="57">
        <f t="shared" si="7"/>
        <v>1664520.0000000002</v>
      </c>
      <c r="S59" s="8"/>
    </row>
    <row r="60" spans="1:19" ht="16.5">
      <c r="A60" s="53">
        <v>59</v>
      </c>
      <c r="B60" s="55">
        <v>1207</v>
      </c>
      <c r="C60" s="73">
        <v>12</v>
      </c>
      <c r="D60" s="54" t="s">
        <v>27</v>
      </c>
      <c r="E60" s="54">
        <v>846</v>
      </c>
      <c r="F60" s="54">
        <v>55</v>
      </c>
      <c r="G60" s="54">
        <f t="shared" si="0"/>
        <v>901</v>
      </c>
      <c r="H60" s="55">
        <f t="shared" si="1"/>
        <v>991.10000000000014</v>
      </c>
      <c r="I60" s="53">
        <f t="shared" si="10"/>
        <v>18900</v>
      </c>
      <c r="J60" s="56">
        <f t="shared" si="3"/>
        <v>17028900</v>
      </c>
      <c r="K60" s="57">
        <f t="shared" si="4"/>
        <v>18391212</v>
      </c>
      <c r="L60" s="57">
        <f t="shared" si="5"/>
        <v>13623120</v>
      </c>
      <c r="M60" s="58">
        <f t="shared" si="6"/>
        <v>46000</v>
      </c>
      <c r="N60" s="57">
        <f t="shared" si="7"/>
        <v>2576860.0000000005</v>
      </c>
      <c r="S60" s="8"/>
    </row>
    <row r="61" spans="1:19" ht="16.5">
      <c r="A61" s="53">
        <v>60</v>
      </c>
      <c r="B61" s="55">
        <v>1208</v>
      </c>
      <c r="C61" s="73">
        <v>12</v>
      </c>
      <c r="D61" s="54" t="s">
        <v>28</v>
      </c>
      <c r="E61" s="54">
        <v>647</v>
      </c>
      <c r="F61" s="54">
        <v>51</v>
      </c>
      <c r="G61" s="54">
        <f t="shared" si="0"/>
        <v>698</v>
      </c>
      <c r="H61" s="55">
        <f t="shared" si="1"/>
        <v>767.80000000000007</v>
      </c>
      <c r="I61" s="53">
        <f t="shared" si="10"/>
        <v>18900</v>
      </c>
      <c r="J61" s="56">
        <f t="shared" si="3"/>
        <v>13192200</v>
      </c>
      <c r="K61" s="57">
        <f t="shared" si="4"/>
        <v>14247576</v>
      </c>
      <c r="L61" s="57">
        <f t="shared" si="5"/>
        <v>10553760</v>
      </c>
      <c r="M61" s="58">
        <f t="shared" si="6"/>
        <v>35500</v>
      </c>
      <c r="N61" s="57">
        <f t="shared" si="7"/>
        <v>1996280.0000000002</v>
      </c>
      <c r="S61" s="8"/>
    </row>
    <row r="62" spans="1:19" ht="16.5">
      <c r="A62" s="53">
        <v>61</v>
      </c>
      <c r="B62" s="55">
        <v>1209</v>
      </c>
      <c r="C62" s="73">
        <v>12</v>
      </c>
      <c r="D62" s="54" t="s">
        <v>28</v>
      </c>
      <c r="E62" s="54">
        <v>636</v>
      </c>
      <c r="F62" s="54">
        <v>51</v>
      </c>
      <c r="G62" s="54">
        <f t="shared" si="0"/>
        <v>687</v>
      </c>
      <c r="H62" s="55">
        <f t="shared" si="1"/>
        <v>755.7</v>
      </c>
      <c r="I62" s="53">
        <f>I61</f>
        <v>18900</v>
      </c>
      <c r="J62" s="56">
        <f t="shared" si="3"/>
        <v>12984300</v>
      </c>
      <c r="K62" s="57">
        <f t="shared" si="4"/>
        <v>14023044</v>
      </c>
      <c r="L62" s="57">
        <f t="shared" si="5"/>
        <v>10387440</v>
      </c>
      <c r="M62" s="58">
        <f t="shared" si="6"/>
        <v>35000</v>
      </c>
      <c r="N62" s="57">
        <f t="shared" si="7"/>
        <v>1964820.0000000002</v>
      </c>
      <c r="S62" s="8"/>
    </row>
    <row r="63" spans="1:19" ht="16.5">
      <c r="A63" s="53">
        <v>62</v>
      </c>
      <c r="B63" s="55">
        <v>1301</v>
      </c>
      <c r="C63" s="73">
        <v>13</v>
      </c>
      <c r="D63" s="54" t="s">
        <v>27</v>
      </c>
      <c r="E63" s="54">
        <v>872</v>
      </c>
      <c r="F63" s="54">
        <v>54</v>
      </c>
      <c r="G63" s="54">
        <f t="shared" si="0"/>
        <v>926</v>
      </c>
      <c r="H63" s="55">
        <f t="shared" si="1"/>
        <v>1018.6000000000001</v>
      </c>
      <c r="I63" s="53">
        <f>I62+50</f>
        <v>18950</v>
      </c>
      <c r="J63" s="56">
        <f t="shared" si="3"/>
        <v>17547700</v>
      </c>
      <c r="K63" s="57">
        <f t="shared" si="4"/>
        <v>18951516</v>
      </c>
      <c r="L63" s="57">
        <f t="shared" si="5"/>
        <v>14038160</v>
      </c>
      <c r="M63" s="58">
        <f t="shared" si="6"/>
        <v>47500</v>
      </c>
      <c r="N63" s="57">
        <f t="shared" si="7"/>
        <v>2648360.0000000005</v>
      </c>
      <c r="S63" s="8"/>
    </row>
    <row r="64" spans="1:19" ht="16.5">
      <c r="A64" s="53">
        <v>63</v>
      </c>
      <c r="B64" s="55">
        <v>1302</v>
      </c>
      <c r="C64" s="73">
        <v>13</v>
      </c>
      <c r="D64" s="54" t="s">
        <v>28</v>
      </c>
      <c r="E64" s="54">
        <v>647</v>
      </c>
      <c r="F64" s="54">
        <v>49</v>
      </c>
      <c r="G64" s="54">
        <f t="shared" si="0"/>
        <v>696</v>
      </c>
      <c r="H64" s="55">
        <f t="shared" si="1"/>
        <v>765.6</v>
      </c>
      <c r="I64" s="53">
        <f t="shared" ref="I64:I70" si="11">I63</f>
        <v>18950</v>
      </c>
      <c r="J64" s="56">
        <f t="shared" si="3"/>
        <v>13189200</v>
      </c>
      <c r="K64" s="57">
        <f t="shared" si="4"/>
        <v>14244336</v>
      </c>
      <c r="L64" s="57">
        <f t="shared" si="5"/>
        <v>10551360</v>
      </c>
      <c r="M64" s="58">
        <f t="shared" si="6"/>
        <v>35500</v>
      </c>
      <c r="N64" s="57">
        <f t="shared" si="7"/>
        <v>1990560</v>
      </c>
      <c r="S64" s="8"/>
    </row>
    <row r="65" spans="1:19" ht="16.5">
      <c r="A65" s="53">
        <v>64</v>
      </c>
      <c r="B65" s="55">
        <v>1303</v>
      </c>
      <c r="C65" s="73">
        <v>13</v>
      </c>
      <c r="D65" s="54" t="s">
        <v>27</v>
      </c>
      <c r="E65" s="54">
        <v>829</v>
      </c>
      <c r="F65" s="54">
        <v>49</v>
      </c>
      <c r="G65" s="54">
        <f t="shared" si="0"/>
        <v>878</v>
      </c>
      <c r="H65" s="55">
        <f t="shared" si="1"/>
        <v>965.80000000000007</v>
      </c>
      <c r="I65" s="53">
        <f>I64</f>
        <v>18950</v>
      </c>
      <c r="J65" s="56">
        <f t="shared" si="3"/>
        <v>16638100</v>
      </c>
      <c r="K65" s="57">
        <f t="shared" si="4"/>
        <v>17969148</v>
      </c>
      <c r="L65" s="57">
        <f t="shared" si="5"/>
        <v>13310480</v>
      </c>
      <c r="M65" s="58">
        <f t="shared" si="6"/>
        <v>45000</v>
      </c>
      <c r="N65" s="57">
        <f t="shared" si="7"/>
        <v>2511080</v>
      </c>
      <c r="S65" s="8"/>
    </row>
    <row r="66" spans="1:19" ht="16.5">
      <c r="A66" s="53">
        <v>65</v>
      </c>
      <c r="B66" s="55">
        <v>1304</v>
      </c>
      <c r="C66" s="73">
        <v>13</v>
      </c>
      <c r="D66" s="54" t="s">
        <v>28</v>
      </c>
      <c r="E66" s="54">
        <v>632</v>
      </c>
      <c r="F66" s="54">
        <v>0</v>
      </c>
      <c r="G66" s="54">
        <f t="shared" si="0"/>
        <v>632</v>
      </c>
      <c r="H66" s="55">
        <f t="shared" si="1"/>
        <v>695.2</v>
      </c>
      <c r="I66" s="53">
        <f t="shared" si="11"/>
        <v>18950</v>
      </c>
      <c r="J66" s="56">
        <f t="shared" si="3"/>
        <v>11976400</v>
      </c>
      <c r="K66" s="57">
        <f t="shared" si="4"/>
        <v>12934512</v>
      </c>
      <c r="L66" s="57">
        <f t="shared" si="5"/>
        <v>9581120</v>
      </c>
      <c r="M66" s="58">
        <f t="shared" si="6"/>
        <v>32500</v>
      </c>
      <c r="N66" s="57">
        <f t="shared" si="7"/>
        <v>1807520.0000000002</v>
      </c>
      <c r="S66" s="8"/>
    </row>
    <row r="67" spans="1:19" ht="16.5">
      <c r="A67" s="53">
        <v>66</v>
      </c>
      <c r="B67" s="55">
        <v>1305</v>
      </c>
      <c r="C67" s="73">
        <v>13</v>
      </c>
      <c r="D67" s="54" t="s">
        <v>28</v>
      </c>
      <c r="E67" s="54">
        <v>629</v>
      </c>
      <c r="F67" s="54">
        <v>0</v>
      </c>
      <c r="G67" s="54">
        <f t="shared" ref="G67:G130" si="12">E67+F67</f>
        <v>629</v>
      </c>
      <c r="H67" s="55">
        <f t="shared" ref="H67:H130" si="13">G67*1.1</f>
        <v>691.90000000000009</v>
      </c>
      <c r="I67" s="53">
        <f t="shared" si="11"/>
        <v>18950</v>
      </c>
      <c r="J67" s="56">
        <f t="shared" ref="J67:J130" si="14">G67*I67</f>
        <v>11919550</v>
      </c>
      <c r="K67" s="57">
        <f t="shared" ref="K67:K130" si="15">ROUND(J67*1.08,0)</f>
        <v>12873114</v>
      </c>
      <c r="L67" s="57">
        <f t="shared" ref="L67:L130" si="16">J67*0.8</f>
        <v>9535640</v>
      </c>
      <c r="M67" s="58">
        <f t="shared" ref="M67:M130" si="17">MROUND((K67*0.03/12),500)</f>
        <v>32000</v>
      </c>
      <c r="N67" s="57">
        <f t="shared" ref="N67:N130" si="18">H67*2600</f>
        <v>1798940.0000000002</v>
      </c>
      <c r="S67" s="8"/>
    </row>
    <row r="68" spans="1:19" ht="16.5">
      <c r="A68" s="53">
        <v>67</v>
      </c>
      <c r="B68" s="55">
        <v>1306</v>
      </c>
      <c r="C68" s="73">
        <v>13</v>
      </c>
      <c r="D68" s="54" t="s">
        <v>28</v>
      </c>
      <c r="E68" s="54">
        <v>582</v>
      </c>
      <c r="F68" s="54">
        <v>0</v>
      </c>
      <c r="G68" s="54">
        <f t="shared" si="12"/>
        <v>582</v>
      </c>
      <c r="H68" s="55">
        <f t="shared" si="13"/>
        <v>640.20000000000005</v>
      </c>
      <c r="I68" s="53">
        <f>I67</f>
        <v>18950</v>
      </c>
      <c r="J68" s="56">
        <f t="shared" si="14"/>
        <v>11028900</v>
      </c>
      <c r="K68" s="57">
        <f t="shared" si="15"/>
        <v>11911212</v>
      </c>
      <c r="L68" s="57">
        <f t="shared" si="16"/>
        <v>8823120</v>
      </c>
      <c r="M68" s="58">
        <f t="shared" si="17"/>
        <v>30000</v>
      </c>
      <c r="N68" s="57">
        <f t="shared" si="18"/>
        <v>1664520.0000000002</v>
      </c>
      <c r="S68" s="8"/>
    </row>
    <row r="69" spans="1:19" ht="16.5">
      <c r="A69" s="53">
        <v>68</v>
      </c>
      <c r="B69" s="55">
        <v>1307</v>
      </c>
      <c r="C69" s="73">
        <v>13</v>
      </c>
      <c r="D69" s="54" t="s">
        <v>27</v>
      </c>
      <c r="E69" s="54">
        <v>846</v>
      </c>
      <c r="F69" s="54">
        <v>55</v>
      </c>
      <c r="G69" s="54">
        <f t="shared" si="12"/>
        <v>901</v>
      </c>
      <c r="H69" s="55">
        <f t="shared" si="13"/>
        <v>991.10000000000014</v>
      </c>
      <c r="I69" s="53">
        <f t="shared" si="11"/>
        <v>18950</v>
      </c>
      <c r="J69" s="56">
        <f t="shared" si="14"/>
        <v>17073950</v>
      </c>
      <c r="K69" s="57">
        <f t="shared" si="15"/>
        <v>18439866</v>
      </c>
      <c r="L69" s="57">
        <f t="shared" si="16"/>
        <v>13659160</v>
      </c>
      <c r="M69" s="58">
        <f t="shared" si="17"/>
        <v>46000</v>
      </c>
      <c r="N69" s="57">
        <f t="shared" si="18"/>
        <v>2576860.0000000005</v>
      </c>
      <c r="S69" s="8"/>
    </row>
    <row r="70" spans="1:19" ht="16.5">
      <c r="A70" s="53">
        <v>69</v>
      </c>
      <c r="B70" s="55">
        <v>1308</v>
      </c>
      <c r="C70" s="73">
        <v>13</v>
      </c>
      <c r="D70" s="54" t="s">
        <v>28</v>
      </c>
      <c r="E70" s="54">
        <v>647</v>
      </c>
      <c r="F70" s="54">
        <v>51</v>
      </c>
      <c r="G70" s="54">
        <f t="shared" si="12"/>
        <v>698</v>
      </c>
      <c r="H70" s="55">
        <f t="shared" si="13"/>
        <v>767.80000000000007</v>
      </c>
      <c r="I70" s="53">
        <f t="shared" si="11"/>
        <v>18950</v>
      </c>
      <c r="J70" s="56">
        <f t="shared" si="14"/>
        <v>13227100</v>
      </c>
      <c r="K70" s="57">
        <f t="shared" si="15"/>
        <v>14285268</v>
      </c>
      <c r="L70" s="57">
        <f t="shared" si="16"/>
        <v>10581680</v>
      </c>
      <c r="M70" s="58">
        <f t="shared" si="17"/>
        <v>35500</v>
      </c>
      <c r="N70" s="57">
        <f t="shared" si="18"/>
        <v>1996280.0000000002</v>
      </c>
      <c r="S70" s="8"/>
    </row>
    <row r="71" spans="1:19" ht="16.5">
      <c r="A71" s="53">
        <v>70</v>
      </c>
      <c r="B71" s="55">
        <v>1309</v>
      </c>
      <c r="C71" s="73">
        <v>13</v>
      </c>
      <c r="D71" s="54" t="s">
        <v>28</v>
      </c>
      <c r="E71" s="54">
        <v>636</v>
      </c>
      <c r="F71" s="54">
        <v>51</v>
      </c>
      <c r="G71" s="54">
        <f t="shared" si="12"/>
        <v>687</v>
      </c>
      <c r="H71" s="55">
        <f t="shared" si="13"/>
        <v>755.7</v>
      </c>
      <c r="I71" s="53">
        <f>I70</f>
        <v>18950</v>
      </c>
      <c r="J71" s="56">
        <f t="shared" si="14"/>
        <v>13018650</v>
      </c>
      <c r="K71" s="57">
        <f t="shared" si="15"/>
        <v>14060142</v>
      </c>
      <c r="L71" s="57">
        <f t="shared" si="16"/>
        <v>10414920</v>
      </c>
      <c r="M71" s="58">
        <f t="shared" si="17"/>
        <v>35000</v>
      </c>
      <c r="N71" s="57">
        <f t="shared" si="18"/>
        <v>1964820.0000000002</v>
      </c>
      <c r="S71" s="8"/>
    </row>
    <row r="72" spans="1:19" ht="16.5">
      <c r="A72" s="53">
        <v>71</v>
      </c>
      <c r="B72" s="55">
        <v>1401</v>
      </c>
      <c r="C72" s="73">
        <v>14</v>
      </c>
      <c r="D72" s="54" t="s">
        <v>27</v>
      </c>
      <c r="E72" s="54">
        <v>872</v>
      </c>
      <c r="F72" s="54">
        <v>54</v>
      </c>
      <c r="G72" s="54">
        <f t="shared" si="12"/>
        <v>926</v>
      </c>
      <c r="H72" s="55">
        <f t="shared" si="13"/>
        <v>1018.6000000000001</v>
      </c>
      <c r="I72" s="53">
        <f>I71+50</f>
        <v>19000</v>
      </c>
      <c r="J72" s="56">
        <f t="shared" si="14"/>
        <v>17594000</v>
      </c>
      <c r="K72" s="57">
        <f t="shared" si="15"/>
        <v>19001520</v>
      </c>
      <c r="L72" s="57">
        <f t="shared" si="16"/>
        <v>14075200</v>
      </c>
      <c r="M72" s="58">
        <f t="shared" si="17"/>
        <v>47500</v>
      </c>
      <c r="N72" s="57">
        <f t="shared" si="18"/>
        <v>2648360.0000000005</v>
      </c>
      <c r="S72" s="8"/>
    </row>
    <row r="73" spans="1:19" ht="16.5">
      <c r="A73" s="53">
        <v>72</v>
      </c>
      <c r="B73" s="55">
        <v>1402</v>
      </c>
      <c r="C73" s="73">
        <v>14</v>
      </c>
      <c r="D73" s="54" t="s">
        <v>28</v>
      </c>
      <c r="E73" s="54">
        <v>647</v>
      </c>
      <c r="F73" s="54">
        <v>49</v>
      </c>
      <c r="G73" s="54">
        <f t="shared" si="12"/>
        <v>696</v>
      </c>
      <c r="H73" s="55">
        <f t="shared" si="13"/>
        <v>765.6</v>
      </c>
      <c r="I73" s="53">
        <f t="shared" ref="I73:I79" si="19">I72</f>
        <v>19000</v>
      </c>
      <c r="J73" s="56">
        <f t="shared" si="14"/>
        <v>13224000</v>
      </c>
      <c r="K73" s="57">
        <f t="shared" si="15"/>
        <v>14281920</v>
      </c>
      <c r="L73" s="57">
        <f t="shared" si="16"/>
        <v>10579200</v>
      </c>
      <c r="M73" s="58">
        <f t="shared" si="17"/>
        <v>35500</v>
      </c>
      <c r="N73" s="57">
        <f t="shared" si="18"/>
        <v>1990560</v>
      </c>
      <c r="S73" s="8"/>
    </row>
    <row r="74" spans="1:19" ht="16.5">
      <c r="A74" s="53">
        <v>73</v>
      </c>
      <c r="B74" s="55">
        <v>1403</v>
      </c>
      <c r="C74" s="73">
        <v>14</v>
      </c>
      <c r="D74" s="54" t="s">
        <v>27</v>
      </c>
      <c r="E74" s="54">
        <v>829</v>
      </c>
      <c r="F74" s="54">
        <v>49</v>
      </c>
      <c r="G74" s="54">
        <f t="shared" si="12"/>
        <v>878</v>
      </c>
      <c r="H74" s="55">
        <f t="shared" si="13"/>
        <v>965.80000000000007</v>
      </c>
      <c r="I74" s="53">
        <f>I73</f>
        <v>19000</v>
      </c>
      <c r="J74" s="56">
        <f t="shared" si="14"/>
        <v>16682000</v>
      </c>
      <c r="K74" s="57">
        <f t="shared" si="15"/>
        <v>18016560</v>
      </c>
      <c r="L74" s="57">
        <f t="shared" si="16"/>
        <v>13345600</v>
      </c>
      <c r="M74" s="58">
        <f t="shared" si="17"/>
        <v>45000</v>
      </c>
      <c r="N74" s="57">
        <f t="shared" si="18"/>
        <v>2511080</v>
      </c>
      <c r="S74" s="8"/>
    </row>
    <row r="75" spans="1:19" ht="16.5">
      <c r="A75" s="53">
        <v>74</v>
      </c>
      <c r="B75" s="55">
        <v>1404</v>
      </c>
      <c r="C75" s="73">
        <v>14</v>
      </c>
      <c r="D75" s="54" t="s">
        <v>28</v>
      </c>
      <c r="E75" s="54">
        <v>632</v>
      </c>
      <c r="F75" s="54">
        <v>0</v>
      </c>
      <c r="G75" s="54">
        <f t="shared" si="12"/>
        <v>632</v>
      </c>
      <c r="H75" s="55">
        <f t="shared" si="13"/>
        <v>695.2</v>
      </c>
      <c r="I75" s="53">
        <f t="shared" si="19"/>
        <v>19000</v>
      </c>
      <c r="J75" s="56">
        <f t="shared" si="14"/>
        <v>12008000</v>
      </c>
      <c r="K75" s="57">
        <f t="shared" si="15"/>
        <v>12968640</v>
      </c>
      <c r="L75" s="57">
        <f t="shared" si="16"/>
        <v>9606400</v>
      </c>
      <c r="M75" s="58">
        <f t="shared" si="17"/>
        <v>32500</v>
      </c>
      <c r="N75" s="57">
        <f t="shared" si="18"/>
        <v>1807520.0000000002</v>
      </c>
      <c r="S75" s="8"/>
    </row>
    <row r="76" spans="1:19" ht="16.5">
      <c r="A76" s="53">
        <v>75</v>
      </c>
      <c r="B76" s="55">
        <v>1405</v>
      </c>
      <c r="C76" s="73">
        <v>14</v>
      </c>
      <c r="D76" s="54" t="s">
        <v>28</v>
      </c>
      <c r="E76" s="54">
        <v>629</v>
      </c>
      <c r="F76" s="54">
        <v>0</v>
      </c>
      <c r="G76" s="54">
        <f t="shared" si="12"/>
        <v>629</v>
      </c>
      <c r="H76" s="55">
        <f t="shared" si="13"/>
        <v>691.90000000000009</v>
      </c>
      <c r="I76" s="53">
        <f t="shared" si="19"/>
        <v>19000</v>
      </c>
      <c r="J76" s="56">
        <f t="shared" si="14"/>
        <v>11951000</v>
      </c>
      <c r="K76" s="57">
        <f t="shared" si="15"/>
        <v>12907080</v>
      </c>
      <c r="L76" s="57">
        <f t="shared" si="16"/>
        <v>9560800</v>
      </c>
      <c r="M76" s="58">
        <f t="shared" si="17"/>
        <v>32500</v>
      </c>
      <c r="N76" s="57">
        <f t="shared" si="18"/>
        <v>1798940.0000000002</v>
      </c>
      <c r="S76" s="8"/>
    </row>
    <row r="77" spans="1:19" ht="16.5">
      <c r="A77" s="53">
        <v>76</v>
      </c>
      <c r="B77" s="55">
        <v>1406</v>
      </c>
      <c r="C77" s="73">
        <v>14</v>
      </c>
      <c r="D77" s="54" t="s">
        <v>28</v>
      </c>
      <c r="E77" s="54">
        <v>582</v>
      </c>
      <c r="F77" s="54">
        <v>0</v>
      </c>
      <c r="G77" s="54">
        <f t="shared" si="12"/>
        <v>582</v>
      </c>
      <c r="H77" s="55">
        <f t="shared" si="13"/>
        <v>640.20000000000005</v>
      </c>
      <c r="I77" s="53">
        <f>I76</f>
        <v>19000</v>
      </c>
      <c r="J77" s="56">
        <f t="shared" si="14"/>
        <v>11058000</v>
      </c>
      <c r="K77" s="57">
        <f t="shared" si="15"/>
        <v>11942640</v>
      </c>
      <c r="L77" s="57">
        <f t="shared" si="16"/>
        <v>8846400</v>
      </c>
      <c r="M77" s="58">
        <f t="shared" si="17"/>
        <v>30000</v>
      </c>
      <c r="N77" s="57">
        <f t="shared" si="18"/>
        <v>1664520.0000000002</v>
      </c>
      <c r="S77" s="8"/>
    </row>
    <row r="78" spans="1:19" ht="16.5">
      <c r="A78" s="53">
        <v>77</v>
      </c>
      <c r="B78" s="55">
        <v>1407</v>
      </c>
      <c r="C78" s="73">
        <v>14</v>
      </c>
      <c r="D78" s="54" t="s">
        <v>27</v>
      </c>
      <c r="E78" s="54">
        <v>846</v>
      </c>
      <c r="F78" s="54">
        <v>55</v>
      </c>
      <c r="G78" s="54">
        <f t="shared" si="12"/>
        <v>901</v>
      </c>
      <c r="H78" s="55">
        <f t="shared" si="13"/>
        <v>991.10000000000014</v>
      </c>
      <c r="I78" s="53">
        <f t="shared" si="19"/>
        <v>19000</v>
      </c>
      <c r="J78" s="56">
        <f t="shared" si="14"/>
        <v>17119000</v>
      </c>
      <c r="K78" s="57">
        <f t="shared" si="15"/>
        <v>18488520</v>
      </c>
      <c r="L78" s="57">
        <f t="shared" si="16"/>
        <v>13695200</v>
      </c>
      <c r="M78" s="58">
        <f t="shared" si="17"/>
        <v>46000</v>
      </c>
      <c r="N78" s="57">
        <f t="shared" si="18"/>
        <v>2576860.0000000005</v>
      </c>
      <c r="S78" s="8"/>
    </row>
    <row r="79" spans="1:19" ht="16.5">
      <c r="A79" s="53">
        <v>78</v>
      </c>
      <c r="B79" s="55">
        <v>1408</v>
      </c>
      <c r="C79" s="73">
        <v>14</v>
      </c>
      <c r="D79" s="54" t="s">
        <v>28</v>
      </c>
      <c r="E79" s="54">
        <v>647</v>
      </c>
      <c r="F79" s="54">
        <v>51</v>
      </c>
      <c r="G79" s="54">
        <f t="shared" si="12"/>
        <v>698</v>
      </c>
      <c r="H79" s="55">
        <f t="shared" si="13"/>
        <v>767.80000000000007</v>
      </c>
      <c r="I79" s="53">
        <f t="shared" si="19"/>
        <v>19000</v>
      </c>
      <c r="J79" s="56">
        <f t="shared" si="14"/>
        <v>13262000</v>
      </c>
      <c r="K79" s="57">
        <f t="shared" si="15"/>
        <v>14322960</v>
      </c>
      <c r="L79" s="57">
        <f t="shared" si="16"/>
        <v>10609600</v>
      </c>
      <c r="M79" s="58">
        <f t="shared" si="17"/>
        <v>36000</v>
      </c>
      <c r="N79" s="57">
        <f t="shared" si="18"/>
        <v>1996280.0000000002</v>
      </c>
      <c r="S79" s="8"/>
    </row>
    <row r="80" spans="1:19" ht="16.5">
      <c r="A80" s="53">
        <v>79</v>
      </c>
      <c r="B80" s="55">
        <v>1409</v>
      </c>
      <c r="C80" s="73">
        <v>14</v>
      </c>
      <c r="D80" s="54" t="s">
        <v>28</v>
      </c>
      <c r="E80" s="54">
        <v>636</v>
      </c>
      <c r="F80" s="54">
        <v>51</v>
      </c>
      <c r="G80" s="54">
        <f t="shared" si="12"/>
        <v>687</v>
      </c>
      <c r="H80" s="55">
        <f t="shared" si="13"/>
        <v>755.7</v>
      </c>
      <c r="I80" s="53">
        <f>I79</f>
        <v>19000</v>
      </c>
      <c r="J80" s="56">
        <f t="shared" si="14"/>
        <v>13053000</v>
      </c>
      <c r="K80" s="57">
        <f t="shared" si="15"/>
        <v>14097240</v>
      </c>
      <c r="L80" s="57">
        <f t="shared" si="16"/>
        <v>10442400</v>
      </c>
      <c r="M80" s="58">
        <f t="shared" si="17"/>
        <v>35000</v>
      </c>
      <c r="N80" s="57">
        <f t="shared" si="18"/>
        <v>1964820.0000000002</v>
      </c>
      <c r="S80" s="8"/>
    </row>
    <row r="81" spans="1:19" ht="16.5">
      <c r="A81" s="53">
        <v>80</v>
      </c>
      <c r="B81" s="55">
        <v>1501</v>
      </c>
      <c r="C81" s="73">
        <v>15</v>
      </c>
      <c r="D81" s="54" t="s">
        <v>27</v>
      </c>
      <c r="E81" s="54">
        <v>872</v>
      </c>
      <c r="F81" s="54">
        <v>54</v>
      </c>
      <c r="G81" s="54">
        <f t="shared" si="12"/>
        <v>926</v>
      </c>
      <c r="H81" s="55">
        <f t="shared" si="13"/>
        <v>1018.6000000000001</v>
      </c>
      <c r="I81" s="53">
        <f>I80+50</f>
        <v>19050</v>
      </c>
      <c r="J81" s="56">
        <f t="shared" si="14"/>
        <v>17640300</v>
      </c>
      <c r="K81" s="57">
        <f t="shared" si="15"/>
        <v>19051524</v>
      </c>
      <c r="L81" s="57">
        <f t="shared" si="16"/>
        <v>14112240</v>
      </c>
      <c r="M81" s="58">
        <f t="shared" si="17"/>
        <v>47500</v>
      </c>
      <c r="N81" s="57">
        <f t="shared" si="18"/>
        <v>2648360.0000000005</v>
      </c>
      <c r="S81" s="8"/>
    </row>
    <row r="82" spans="1:19" ht="16.5">
      <c r="A82" s="53">
        <v>81</v>
      </c>
      <c r="B82" s="55">
        <v>1502</v>
      </c>
      <c r="C82" s="73">
        <v>15</v>
      </c>
      <c r="D82" s="54" t="s">
        <v>28</v>
      </c>
      <c r="E82" s="54">
        <v>647</v>
      </c>
      <c r="F82" s="54">
        <v>49</v>
      </c>
      <c r="G82" s="54">
        <f t="shared" si="12"/>
        <v>696</v>
      </c>
      <c r="H82" s="55">
        <f t="shared" si="13"/>
        <v>765.6</v>
      </c>
      <c r="I82" s="53">
        <f t="shared" ref="I82:I88" si="20">I81</f>
        <v>19050</v>
      </c>
      <c r="J82" s="56">
        <f t="shared" si="14"/>
        <v>13258800</v>
      </c>
      <c r="K82" s="57">
        <f t="shared" si="15"/>
        <v>14319504</v>
      </c>
      <c r="L82" s="57">
        <f t="shared" si="16"/>
        <v>10607040</v>
      </c>
      <c r="M82" s="58">
        <f t="shared" si="17"/>
        <v>36000</v>
      </c>
      <c r="N82" s="57">
        <f t="shared" si="18"/>
        <v>1990560</v>
      </c>
      <c r="S82" s="8"/>
    </row>
    <row r="83" spans="1:19" ht="16.5">
      <c r="A83" s="53">
        <v>82</v>
      </c>
      <c r="B83" s="55">
        <v>1503</v>
      </c>
      <c r="C83" s="73">
        <v>15</v>
      </c>
      <c r="D83" s="54" t="s">
        <v>27</v>
      </c>
      <c r="E83" s="54">
        <v>829</v>
      </c>
      <c r="F83" s="54">
        <v>49</v>
      </c>
      <c r="G83" s="54">
        <f t="shared" si="12"/>
        <v>878</v>
      </c>
      <c r="H83" s="55">
        <f t="shared" si="13"/>
        <v>965.80000000000007</v>
      </c>
      <c r="I83" s="53">
        <f>I82</f>
        <v>19050</v>
      </c>
      <c r="J83" s="56">
        <f t="shared" si="14"/>
        <v>16725900</v>
      </c>
      <c r="K83" s="57">
        <f t="shared" si="15"/>
        <v>18063972</v>
      </c>
      <c r="L83" s="57">
        <f t="shared" si="16"/>
        <v>13380720</v>
      </c>
      <c r="M83" s="58">
        <f t="shared" si="17"/>
        <v>45000</v>
      </c>
      <c r="N83" s="57">
        <f t="shared" si="18"/>
        <v>2511080</v>
      </c>
      <c r="S83" s="8"/>
    </row>
    <row r="84" spans="1:19" ht="16.5">
      <c r="A84" s="53">
        <v>83</v>
      </c>
      <c r="B84" s="55">
        <v>1504</v>
      </c>
      <c r="C84" s="73">
        <v>15</v>
      </c>
      <c r="D84" s="54" t="s">
        <v>28</v>
      </c>
      <c r="E84" s="54">
        <v>632</v>
      </c>
      <c r="F84" s="54">
        <v>0</v>
      </c>
      <c r="G84" s="54">
        <f t="shared" si="12"/>
        <v>632</v>
      </c>
      <c r="H84" s="55">
        <f t="shared" si="13"/>
        <v>695.2</v>
      </c>
      <c r="I84" s="53">
        <f t="shared" si="20"/>
        <v>19050</v>
      </c>
      <c r="J84" s="56">
        <f t="shared" si="14"/>
        <v>12039600</v>
      </c>
      <c r="K84" s="57">
        <f t="shared" si="15"/>
        <v>13002768</v>
      </c>
      <c r="L84" s="57">
        <f t="shared" si="16"/>
        <v>9631680</v>
      </c>
      <c r="M84" s="58">
        <f t="shared" si="17"/>
        <v>32500</v>
      </c>
      <c r="N84" s="57">
        <f t="shared" si="18"/>
        <v>1807520.0000000002</v>
      </c>
      <c r="S84" s="8"/>
    </row>
    <row r="85" spans="1:19" ht="16.5">
      <c r="A85" s="53">
        <v>84</v>
      </c>
      <c r="B85" s="55">
        <v>1505</v>
      </c>
      <c r="C85" s="73">
        <v>15</v>
      </c>
      <c r="D85" s="54" t="s">
        <v>28</v>
      </c>
      <c r="E85" s="54">
        <v>629</v>
      </c>
      <c r="F85" s="54">
        <v>0</v>
      </c>
      <c r="G85" s="54">
        <f t="shared" si="12"/>
        <v>629</v>
      </c>
      <c r="H85" s="55">
        <f t="shared" si="13"/>
        <v>691.90000000000009</v>
      </c>
      <c r="I85" s="53">
        <f t="shared" si="20"/>
        <v>19050</v>
      </c>
      <c r="J85" s="56">
        <f t="shared" si="14"/>
        <v>11982450</v>
      </c>
      <c r="K85" s="57">
        <f t="shared" si="15"/>
        <v>12941046</v>
      </c>
      <c r="L85" s="57">
        <f t="shared" si="16"/>
        <v>9585960</v>
      </c>
      <c r="M85" s="58">
        <f t="shared" si="17"/>
        <v>32500</v>
      </c>
      <c r="N85" s="57">
        <f t="shared" si="18"/>
        <v>1798940.0000000002</v>
      </c>
      <c r="S85" s="8"/>
    </row>
    <row r="86" spans="1:19" ht="16.5">
      <c r="A86" s="53">
        <v>85</v>
      </c>
      <c r="B86" s="55">
        <v>1506</v>
      </c>
      <c r="C86" s="73">
        <v>15</v>
      </c>
      <c r="D86" s="54" t="s">
        <v>28</v>
      </c>
      <c r="E86" s="54">
        <v>582</v>
      </c>
      <c r="F86" s="54">
        <v>0</v>
      </c>
      <c r="G86" s="54">
        <f t="shared" si="12"/>
        <v>582</v>
      </c>
      <c r="H86" s="55">
        <f t="shared" si="13"/>
        <v>640.20000000000005</v>
      </c>
      <c r="I86" s="53">
        <f>I85</f>
        <v>19050</v>
      </c>
      <c r="J86" s="56">
        <f t="shared" si="14"/>
        <v>11087100</v>
      </c>
      <c r="K86" s="57">
        <f t="shared" si="15"/>
        <v>11974068</v>
      </c>
      <c r="L86" s="57">
        <f t="shared" si="16"/>
        <v>8869680</v>
      </c>
      <c r="M86" s="58">
        <f t="shared" si="17"/>
        <v>30000</v>
      </c>
      <c r="N86" s="57">
        <f t="shared" si="18"/>
        <v>1664520.0000000002</v>
      </c>
      <c r="S86" s="8"/>
    </row>
    <row r="87" spans="1:19" ht="16.5">
      <c r="A87" s="53">
        <v>86</v>
      </c>
      <c r="B87" s="55">
        <v>1507</v>
      </c>
      <c r="C87" s="73">
        <v>15</v>
      </c>
      <c r="D87" s="54" t="s">
        <v>27</v>
      </c>
      <c r="E87" s="54">
        <v>846</v>
      </c>
      <c r="F87" s="54">
        <v>55</v>
      </c>
      <c r="G87" s="54">
        <f t="shared" si="12"/>
        <v>901</v>
      </c>
      <c r="H87" s="55">
        <f t="shared" si="13"/>
        <v>991.10000000000014</v>
      </c>
      <c r="I87" s="53">
        <f t="shared" si="20"/>
        <v>19050</v>
      </c>
      <c r="J87" s="56">
        <f t="shared" si="14"/>
        <v>17164050</v>
      </c>
      <c r="K87" s="57">
        <f t="shared" si="15"/>
        <v>18537174</v>
      </c>
      <c r="L87" s="57">
        <f t="shared" si="16"/>
        <v>13731240</v>
      </c>
      <c r="M87" s="58">
        <f t="shared" si="17"/>
        <v>46500</v>
      </c>
      <c r="N87" s="57">
        <f t="shared" si="18"/>
        <v>2576860.0000000005</v>
      </c>
      <c r="S87" s="8"/>
    </row>
    <row r="88" spans="1:19" ht="16.5">
      <c r="A88" s="53">
        <v>87</v>
      </c>
      <c r="B88" s="55">
        <v>1508</v>
      </c>
      <c r="C88" s="73">
        <v>15</v>
      </c>
      <c r="D88" s="54" t="s">
        <v>28</v>
      </c>
      <c r="E88" s="54">
        <v>647</v>
      </c>
      <c r="F88" s="54">
        <v>51</v>
      </c>
      <c r="G88" s="54">
        <f t="shared" si="12"/>
        <v>698</v>
      </c>
      <c r="H88" s="55">
        <f t="shared" si="13"/>
        <v>767.80000000000007</v>
      </c>
      <c r="I88" s="53">
        <f t="shared" si="20"/>
        <v>19050</v>
      </c>
      <c r="J88" s="56">
        <f t="shared" si="14"/>
        <v>13296900</v>
      </c>
      <c r="K88" s="57">
        <f t="shared" si="15"/>
        <v>14360652</v>
      </c>
      <c r="L88" s="57">
        <f t="shared" si="16"/>
        <v>10637520</v>
      </c>
      <c r="M88" s="58">
        <f t="shared" si="17"/>
        <v>36000</v>
      </c>
      <c r="N88" s="57">
        <f t="shared" si="18"/>
        <v>1996280.0000000002</v>
      </c>
      <c r="S88" s="8"/>
    </row>
    <row r="89" spans="1:19" ht="16.5">
      <c r="A89" s="53">
        <v>88</v>
      </c>
      <c r="B89" s="55">
        <v>1601</v>
      </c>
      <c r="C89" s="73">
        <v>16</v>
      </c>
      <c r="D89" s="54" t="s">
        <v>27</v>
      </c>
      <c r="E89" s="54">
        <v>872</v>
      </c>
      <c r="F89" s="54">
        <v>54</v>
      </c>
      <c r="G89" s="54">
        <f t="shared" si="12"/>
        <v>926</v>
      </c>
      <c r="H89" s="55">
        <f t="shared" si="13"/>
        <v>1018.6000000000001</v>
      </c>
      <c r="I89" s="53">
        <f>I88+50</f>
        <v>19100</v>
      </c>
      <c r="J89" s="56">
        <f t="shared" si="14"/>
        <v>17686600</v>
      </c>
      <c r="K89" s="57">
        <f t="shared" si="15"/>
        <v>19101528</v>
      </c>
      <c r="L89" s="57">
        <f t="shared" si="16"/>
        <v>14149280</v>
      </c>
      <c r="M89" s="58">
        <f t="shared" si="17"/>
        <v>48000</v>
      </c>
      <c r="N89" s="57">
        <f t="shared" si="18"/>
        <v>2648360.0000000005</v>
      </c>
      <c r="S89" s="8"/>
    </row>
    <row r="90" spans="1:19" ht="16.5">
      <c r="A90" s="53">
        <v>89</v>
      </c>
      <c r="B90" s="55">
        <v>1602</v>
      </c>
      <c r="C90" s="73">
        <v>16</v>
      </c>
      <c r="D90" s="54" t="s">
        <v>28</v>
      </c>
      <c r="E90" s="54">
        <v>647</v>
      </c>
      <c r="F90" s="54">
        <v>49</v>
      </c>
      <c r="G90" s="54">
        <f t="shared" si="12"/>
        <v>696</v>
      </c>
      <c r="H90" s="55">
        <f t="shared" si="13"/>
        <v>765.6</v>
      </c>
      <c r="I90" s="53">
        <f t="shared" ref="I90:I96" si="21">I89</f>
        <v>19100</v>
      </c>
      <c r="J90" s="56">
        <f t="shared" si="14"/>
        <v>13293600</v>
      </c>
      <c r="K90" s="57">
        <f t="shared" si="15"/>
        <v>14357088</v>
      </c>
      <c r="L90" s="57">
        <f t="shared" si="16"/>
        <v>10634880</v>
      </c>
      <c r="M90" s="58">
        <f t="shared" si="17"/>
        <v>36000</v>
      </c>
      <c r="N90" s="57">
        <f t="shared" si="18"/>
        <v>1990560</v>
      </c>
      <c r="S90" s="8"/>
    </row>
    <row r="91" spans="1:19" ht="16.5">
      <c r="A91" s="53">
        <v>90</v>
      </c>
      <c r="B91" s="55">
        <v>1603</v>
      </c>
      <c r="C91" s="73">
        <v>16</v>
      </c>
      <c r="D91" s="54" t="s">
        <v>27</v>
      </c>
      <c r="E91" s="54">
        <v>829</v>
      </c>
      <c r="F91" s="54">
        <v>49</v>
      </c>
      <c r="G91" s="54">
        <f t="shared" si="12"/>
        <v>878</v>
      </c>
      <c r="H91" s="55">
        <f t="shared" si="13"/>
        <v>965.80000000000007</v>
      </c>
      <c r="I91" s="53">
        <f>I90</f>
        <v>19100</v>
      </c>
      <c r="J91" s="56">
        <f t="shared" si="14"/>
        <v>16769800</v>
      </c>
      <c r="K91" s="57">
        <f t="shared" si="15"/>
        <v>18111384</v>
      </c>
      <c r="L91" s="57">
        <f t="shared" si="16"/>
        <v>13415840</v>
      </c>
      <c r="M91" s="58">
        <f t="shared" si="17"/>
        <v>45500</v>
      </c>
      <c r="N91" s="57">
        <f t="shared" si="18"/>
        <v>2511080</v>
      </c>
      <c r="S91" s="8"/>
    </row>
    <row r="92" spans="1:19" ht="16.5">
      <c r="A92" s="53">
        <v>91</v>
      </c>
      <c r="B92" s="55">
        <v>1604</v>
      </c>
      <c r="C92" s="73">
        <v>16</v>
      </c>
      <c r="D92" s="54" t="s">
        <v>28</v>
      </c>
      <c r="E92" s="54">
        <v>632</v>
      </c>
      <c r="F92" s="54">
        <v>0</v>
      </c>
      <c r="G92" s="54">
        <f t="shared" si="12"/>
        <v>632</v>
      </c>
      <c r="H92" s="55">
        <f t="shared" si="13"/>
        <v>695.2</v>
      </c>
      <c r="I92" s="53">
        <f t="shared" si="21"/>
        <v>19100</v>
      </c>
      <c r="J92" s="56">
        <f t="shared" si="14"/>
        <v>12071200</v>
      </c>
      <c r="K92" s="57">
        <f t="shared" si="15"/>
        <v>13036896</v>
      </c>
      <c r="L92" s="57">
        <f t="shared" si="16"/>
        <v>9656960</v>
      </c>
      <c r="M92" s="58">
        <f t="shared" si="17"/>
        <v>32500</v>
      </c>
      <c r="N92" s="57">
        <f t="shared" si="18"/>
        <v>1807520.0000000002</v>
      </c>
      <c r="S92" s="8"/>
    </row>
    <row r="93" spans="1:19" ht="16.5">
      <c r="A93" s="53">
        <v>92</v>
      </c>
      <c r="B93" s="55">
        <v>1605</v>
      </c>
      <c r="C93" s="73">
        <v>16</v>
      </c>
      <c r="D93" s="54" t="s">
        <v>28</v>
      </c>
      <c r="E93" s="54">
        <v>629</v>
      </c>
      <c r="F93" s="54">
        <v>0</v>
      </c>
      <c r="G93" s="54">
        <f t="shared" si="12"/>
        <v>629</v>
      </c>
      <c r="H93" s="55">
        <f t="shared" si="13"/>
        <v>691.90000000000009</v>
      </c>
      <c r="I93" s="53">
        <f t="shared" si="21"/>
        <v>19100</v>
      </c>
      <c r="J93" s="56">
        <f t="shared" si="14"/>
        <v>12013900</v>
      </c>
      <c r="K93" s="57">
        <f t="shared" si="15"/>
        <v>12975012</v>
      </c>
      <c r="L93" s="57">
        <f t="shared" si="16"/>
        <v>9611120</v>
      </c>
      <c r="M93" s="58">
        <f t="shared" si="17"/>
        <v>32500</v>
      </c>
      <c r="N93" s="57">
        <f t="shared" si="18"/>
        <v>1798940.0000000002</v>
      </c>
      <c r="S93" s="8"/>
    </row>
    <row r="94" spans="1:19" ht="16.5">
      <c r="A94" s="53">
        <v>93</v>
      </c>
      <c r="B94" s="55">
        <v>1606</v>
      </c>
      <c r="C94" s="73">
        <v>16</v>
      </c>
      <c r="D94" s="54" t="s">
        <v>28</v>
      </c>
      <c r="E94" s="54">
        <v>582</v>
      </c>
      <c r="F94" s="54">
        <v>0</v>
      </c>
      <c r="G94" s="54">
        <f t="shared" si="12"/>
        <v>582</v>
      </c>
      <c r="H94" s="55">
        <f t="shared" si="13"/>
        <v>640.20000000000005</v>
      </c>
      <c r="I94" s="53">
        <f>I93</f>
        <v>19100</v>
      </c>
      <c r="J94" s="56">
        <f t="shared" si="14"/>
        <v>11116200</v>
      </c>
      <c r="K94" s="57">
        <f t="shared" si="15"/>
        <v>12005496</v>
      </c>
      <c r="L94" s="57">
        <f t="shared" si="16"/>
        <v>8892960</v>
      </c>
      <c r="M94" s="58">
        <f t="shared" si="17"/>
        <v>30000</v>
      </c>
      <c r="N94" s="57">
        <f t="shared" si="18"/>
        <v>1664520.0000000002</v>
      </c>
      <c r="S94" s="8"/>
    </row>
    <row r="95" spans="1:19" ht="16.5">
      <c r="A95" s="53">
        <v>94</v>
      </c>
      <c r="B95" s="55">
        <v>1607</v>
      </c>
      <c r="C95" s="73">
        <v>16</v>
      </c>
      <c r="D95" s="54" t="s">
        <v>27</v>
      </c>
      <c r="E95" s="54">
        <v>846</v>
      </c>
      <c r="F95" s="54">
        <v>55</v>
      </c>
      <c r="G95" s="54">
        <f t="shared" si="12"/>
        <v>901</v>
      </c>
      <c r="H95" s="55">
        <f t="shared" si="13"/>
        <v>991.10000000000014</v>
      </c>
      <c r="I95" s="53">
        <f t="shared" si="21"/>
        <v>19100</v>
      </c>
      <c r="J95" s="56">
        <f t="shared" si="14"/>
        <v>17209100</v>
      </c>
      <c r="K95" s="57">
        <f t="shared" si="15"/>
        <v>18585828</v>
      </c>
      <c r="L95" s="57">
        <f t="shared" si="16"/>
        <v>13767280</v>
      </c>
      <c r="M95" s="58">
        <f t="shared" si="17"/>
        <v>46500</v>
      </c>
      <c r="N95" s="57">
        <f t="shared" si="18"/>
        <v>2576860.0000000005</v>
      </c>
      <c r="S95" s="8"/>
    </row>
    <row r="96" spans="1:19" ht="16.5">
      <c r="A96" s="53">
        <v>95</v>
      </c>
      <c r="B96" s="55">
        <v>1608</v>
      </c>
      <c r="C96" s="73">
        <v>16</v>
      </c>
      <c r="D96" s="54" t="s">
        <v>28</v>
      </c>
      <c r="E96" s="54">
        <v>647</v>
      </c>
      <c r="F96" s="54">
        <v>51</v>
      </c>
      <c r="G96" s="54">
        <f t="shared" si="12"/>
        <v>698</v>
      </c>
      <c r="H96" s="55">
        <f t="shared" si="13"/>
        <v>767.80000000000007</v>
      </c>
      <c r="I96" s="53">
        <f t="shared" si="21"/>
        <v>19100</v>
      </c>
      <c r="J96" s="56">
        <f t="shared" si="14"/>
        <v>13331800</v>
      </c>
      <c r="K96" s="57">
        <f t="shared" si="15"/>
        <v>14398344</v>
      </c>
      <c r="L96" s="57">
        <f t="shared" si="16"/>
        <v>10665440</v>
      </c>
      <c r="M96" s="58">
        <f t="shared" si="17"/>
        <v>36000</v>
      </c>
      <c r="N96" s="57">
        <f t="shared" si="18"/>
        <v>1996280.0000000002</v>
      </c>
      <c r="S96" s="8"/>
    </row>
    <row r="97" spans="1:19" ht="16.5">
      <c r="A97" s="53">
        <v>96</v>
      </c>
      <c r="B97" s="55">
        <v>1609</v>
      </c>
      <c r="C97" s="73">
        <v>16</v>
      </c>
      <c r="D97" s="54" t="s">
        <v>28</v>
      </c>
      <c r="E97" s="54">
        <v>636</v>
      </c>
      <c r="F97" s="54">
        <v>51</v>
      </c>
      <c r="G97" s="54">
        <f t="shared" si="12"/>
        <v>687</v>
      </c>
      <c r="H97" s="55">
        <f t="shared" si="13"/>
        <v>755.7</v>
      </c>
      <c r="I97" s="53">
        <f>I96</f>
        <v>19100</v>
      </c>
      <c r="J97" s="56">
        <f t="shared" si="14"/>
        <v>13121700</v>
      </c>
      <c r="K97" s="57">
        <f t="shared" si="15"/>
        <v>14171436</v>
      </c>
      <c r="L97" s="57">
        <f t="shared" si="16"/>
        <v>10497360</v>
      </c>
      <c r="M97" s="58">
        <f t="shared" si="17"/>
        <v>35500</v>
      </c>
      <c r="N97" s="57">
        <f t="shared" si="18"/>
        <v>1964820.0000000002</v>
      </c>
      <c r="S97" s="8"/>
    </row>
    <row r="98" spans="1:19" ht="16.5">
      <c r="A98" s="53">
        <v>97</v>
      </c>
      <c r="B98" s="55">
        <v>1701</v>
      </c>
      <c r="C98" s="73">
        <v>17</v>
      </c>
      <c r="D98" s="54" t="s">
        <v>27</v>
      </c>
      <c r="E98" s="54">
        <v>872</v>
      </c>
      <c r="F98" s="54">
        <v>54</v>
      </c>
      <c r="G98" s="54">
        <f t="shared" si="12"/>
        <v>926</v>
      </c>
      <c r="H98" s="55">
        <f t="shared" si="13"/>
        <v>1018.6000000000001</v>
      </c>
      <c r="I98" s="53">
        <f>I97+50</f>
        <v>19150</v>
      </c>
      <c r="J98" s="56">
        <f t="shared" si="14"/>
        <v>17732900</v>
      </c>
      <c r="K98" s="57">
        <f t="shared" si="15"/>
        <v>19151532</v>
      </c>
      <c r="L98" s="57">
        <f t="shared" si="16"/>
        <v>14186320</v>
      </c>
      <c r="M98" s="58">
        <f t="shared" si="17"/>
        <v>48000</v>
      </c>
      <c r="N98" s="57">
        <f t="shared" si="18"/>
        <v>2648360.0000000005</v>
      </c>
      <c r="S98" s="8"/>
    </row>
    <row r="99" spans="1:19" ht="16.5">
      <c r="A99" s="53">
        <v>98</v>
      </c>
      <c r="B99" s="55">
        <v>1702</v>
      </c>
      <c r="C99" s="73">
        <v>17</v>
      </c>
      <c r="D99" s="54" t="s">
        <v>28</v>
      </c>
      <c r="E99" s="54">
        <v>647</v>
      </c>
      <c r="F99" s="54">
        <v>49</v>
      </c>
      <c r="G99" s="54">
        <f t="shared" si="12"/>
        <v>696</v>
      </c>
      <c r="H99" s="55">
        <f t="shared" si="13"/>
        <v>765.6</v>
      </c>
      <c r="I99" s="53">
        <f t="shared" ref="I99:I105" si="22">I98</f>
        <v>19150</v>
      </c>
      <c r="J99" s="56">
        <f t="shared" si="14"/>
        <v>13328400</v>
      </c>
      <c r="K99" s="57">
        <f t="shared" si="15"/>
        <v>14394672</v>
      </c>
      <c r="L99" s="57">
        <f t="shared" si="16"/>
        <v>10662720</v>
      </c>
      <c r="M99" s="58">
        <f t="shared" si="17"/>
        <v>36000</v>
      </c>
      <c r="N99" s="57">
        <f t="shared" si="18"/>
        <v>1990560</v>
      </c>
      <c r="S99" s="8"/>
    </row>
    <row r="100" spans="1:19" ht="16.5">
      <c r="A100" s="53">
        <v>99</v>
      </c>
      <c r="B100" s="55">
        <v>1703</v>
      </c>
      <c r="C100" s="73">
        <v>17</v>
      </c>
      <c r="D100" s="54" t="s">
        <v>27</v>
      </c>
      <c r="E100" s="54">
        <v>829</v>
      </c>
      <c r="F100" s="54">
        <v>49</v>
      </c>
      <c r="G100" s="54">
        <f t="shared" si="12"/>
        <v>878</v>
      </c>
      <c r="H100" s="55">
        <f t="shared" si="13"/>
        <v>965.80000000000007</v>
      </c>
      <c r="I100" s="53">
        <f>I99</f>
        <v>19150</v>
      </c>
      <c r="J100" s="56">
        <f t="shared" si="14"/>
        <v>16813700</v>
      </c>
      <c r="K100" s="57">
        <f t="shared" si="15"/>
        <v>18158796</v>
      </c>
      <c r="L100" s="57">
        <f t="shared" si="16"/>
        <v>13450960</v>
      </c>
      <c r="M100" s="58">
        <f t="shared" si="17"/>
        <v>45500</v>
      </c>
      <c r="N100" s="57">
        <f t="shared" si="18"/>
        <v>2511080</v>
      </c>
      <c r="S100" s="8"/>
    </row>
    <row r="101" spans="1:19" ht="16.5">
      <c r="A101" s="53">
        <v>100</v>
      </c>
      <c r="B101" s="55">
        <v>1704</v>
      </c>
      <c r="C101" s="73">
        <v>17</v>
      </c>
      <c r="D101" s="54" t="s">
        <v>28</v>
      </c>
      <c r="E101" s="54">
        <v>632</v>
      </c>
      <c r="F101" s="54">
        <v>0</v>
      </c>
      <c r="G101" s="54">
        <f t="shared" si="12"/>
        <v>632</v>
      </c>
      <c r="H101" s="55">
        <f t="shared" si="13"/>
        <v>695.2</v>
      </c>
      <c r="I101" s="53">
        <f t="shared" si="22"/>
        <v>19150</v>
      </c>
      <c r="J101" s="56">
        <f t="shared" si="14"/>
        <v>12102800</v>
      </c>
      <c r="K101" s="57">
        <f t="shared" si="15"/>
        <v>13071024</v>
      </c>
      <c r="L101" s="57">
        <f t="shared" si="16"/>
        <v>9682240</v>
      </c>
      <c r="M101" s="58">
        <f t="shared" si="17"/>
        <v>32500</v>
      </c>
      <c r="N101" s="57">
        <f t="shared" si="18"/>
        <v>1807520.0000000002</v>
      </c>
      <c r="S101" s="8"/>
    </row>
    <row r="102" spans="1:19" ht="16.5">
      <c r="A102" s="53">
        <v>101</v>
      </c>
      <c r="B102" s="55">
        <v>1705</v>
      </c>
      <c r="C102" s="73">
        <v>17</v>
      </c>
      <c r="D102" s="54" t="s">
        <v>28</v>
      </c>
      <c r="E102" s="54">
        <v>629</v>
      </c>
      <c r="F102" s="54">
        <v>0</v>
      </c>
      <c r="G102" s="54">
        <f t="shared" si="12"/>
        <v>629</v>
      </c>
      <c r="H102" s="55">
        <f t="shared" si="13"/>
        <v>691.90000000000009</v>
      </c>
      <c r="I102" s="53">
        <f t="shared" si="22"/>
        <v>19150</v>
      </c>
      <c r="J102" s="56">
        <f t="shared" si="14"/>
        <v>12045350</v>
      </c>
      <c r="K102" s="57">
        <f t="shared" si="15"/>
        <v>13008978</v>
      </c>
      <c r="L102" s="57">
        <f t="shared" si="16"/>
        <v>9636280</v>
      </c>
      <c r="M102" s="58">
        <f t="shared" si="17"/>
        <v>32500</v>
      </c>
      <c r="N102" s="57">
        <f t="shared" si="18"/>
        <v>1798940.0000000002</v>
      </c>
      <c r="S102" s="8"/>
    </row>
    <row r="103" spans="1:19" ht="16.5">
      <c r="A103" s="53">
        <v>102</v>
      </c>
      <c r="B103" s="55">
        <v>1706</v>
      </c>
      <c r="C103" s="73">
        <v>17</v>
      </c>
      <c r="D103" s="54" t="s">
        <v>28</v>
      </c>
      <c r="E103" s="54">
        <v>582</v>
      </c>
      <c r="F103" s="54">
        <v>0</v>
      </c>
      <c r="G103" s="54">
        <f t="shared" si="12"/>
        <v>582</v>
      </c>
      <c r="H103" s="55">
        <f t="shared" si="13"/>
        <v>640.20000000000005</v>
      </c>
      <c r="I103" s="53">
        <f>I102</f>
        <v>19150</v>
      </c>
      <c r="J103" s="56">
        <f t="shared" si="14"/>
        <v>11145300</v>
      </c>
      <c r="K103" s="57">
        <f t="shared" si="15"/>
        <v>12036924</v>
      </c>
      <c r="L103" s="57">
        <f t="shared" si="16"/>
        <v>8916240</v>
      </c>
      <c r="M103" s="58">
        <f t="shared" si="17"/>
        <v>30000</v>
      </c>
      <c r="N103" s="57">
        <f t="shared" si="18"/>
        <v>1664520.0000000002</v>
      </c>
      <c r="S103" s="8"/>
    </row>
    <row r="104" spans="1:19" ht="16.5">
      <c r="A104" s="53">
        <v>103</v>
      </c>
      <c r="B104" s="55">
        <v>1707</v>
      </c>
      <c r="C104" s="73">
        <v>17</v>
      </c>
      <c r="D104" s="54" t="s">
        <v>27</v>
      </c>
      <c r="E104" s="54">
        <v>846</v>
      </c>
      <c r="F104" s="54">
        <v>55</v>
      </c>
      <c r="G104" s="54">
        <f t="shared" si="12"/>
        <v>901</v>
      </c>
      <c r="H104" s="55">
        <f t="shared" si="13"/>
        <v>991.10000000000014</v>
      </c>
      <c r="I104" s="53">
        <f t="shared" si="22"/>
        <v>19150</v>
      </c>
      <c r="J104" s="56">
        <f t="shared" si="14"/>
        <v>17254150</v>
      </c>
      <c r="K104" s="57">
        <f t="shared" si="15"/>
        <v>18634482</v>
      </c>
      <c r="L104" s="57">
        <f t="shared" si="16"/>
        <v>13803320</v>
      </c>
      <c r="M104" s="58">
        <f t="shared" si="17"/>
        <v>46500</v>
      </c>
      <c r="N104" s="57">
        <f t="shared" si="18"/>
        <v>2576860.0000000005</v>
      </c>
      <c r="S104" s="8"/>
    </row>
    <row r="105" spans="1:19" ht="16.5">
      <c r="A105" s="53">
        <v>104</v>
      </c>
      <c r="B105" s="55">
        <v>1708</v>
      </c>
      <c r="C105" s="73">
        <v>17</v>
      </c>
      <c r="D105" s="54" t="s">
        <v>28</v>
      </c>
      <c r="E105" s="54">
        <v>647</v>
      </c>
      <c r="F105" s="54">
        <v>51</v>
      </c>
      <c r="G105" s="54">
        <f t="shared" si="12"/>
        <v>698</v>
      </c>
      <c r="H105" s="55">
        <f t="shared" si="13"/>
        <v>767.80000000000007</v>
      </c>
      <c r="I105" s="53">
        <f t="shared" si="22"/>
        <v>19150</v>
      </c>
      <c r="J105" s="56">
        <f t="shared" si="14"/>
        <v>13366700</v>
      </c>
      <c r="K105" s="57">
        <f t="shared" si="15"/>
        <v>14436036</v>
      </c>
      <c r="L105" s="57">
        <f t="shared" si="16"/>
        <v>10693360</v>
      </c>
      <c r="M105" s="58">
        <f t="shared" si="17"/>
        <v>36000</v>
      </c>
      <c r="N105" s="57">
        <f t="shared" si="18"/>
        <v>1996280.0000000002</v>
      </c>
      <c r="S105" s="8"/>
    </row>
    <row r="106" spans="1:19" ht="16.5">
      <c r="A106" s="53">
        <v>105</v>
      </c>
      <c r="B106" s="55">
        <v>1709</v>
      </c>
      <c r="C106" s="73">
        <v>17</v>
      </c>
      <c r="D106" s="54" t="s">
        <v>28</v>
      </c>
      <c r="E106" s="54">
        <v>636</v>
      </c>
      <c r="F106" s="54">
        <v>51</v>
      </c>
      <c r="G106" s="54">
        <f t="shared" si="12"/>
        <v>687</v>
      </c>
      <c r="H106" s="55">
        <f t="shared" si="13"/>
        <v>755.7</v>
      </c>
      <c r="I106" s="53">
        <f>I105</f>
        <v>19150</v>
      </c>
      <c r="J106" s="56">
        <f t="shared" si="14"/>
        <v>13156050</v>
      </c>
      <c r="K106" s="57">
        <f t="shared" si="15"/>
        <v>14208534</v>
      </c>
      <c r="L106" s="57">
        <f t="shared" si="16"/>
        <v>10524840</v>
      </c>
      <c r="M106" s="58">
        <f t="shared" si="17"/>
        <v>35500</v>
      </c>
      <c r="N106" s="57">
        <f t="shared" si="18"/>
        <v>1964820.0000000002</v>
      </c>
      <c r="S106" s="8"/>
    </row>
    <row r="107" spans="1:19" ht="16.5">
      <c r="A107" s="53">
        <v>106</v>
      </c>
      <c r="B107" s="55">
        <v>1801</v>
      </c>
      <c r="C107" s="73">
        <v>18</v>
      </c>
      <c r="D107" s="54" t="s">
        <v>27</v>
      </c>
      <c r="E107" s="54">
        <v>872</v>
      </c>
      <c r="F107" s="54">
        <v>54</v>
      </c>
      <c r="G107" s="54">
        <f t="shared" si="12"/>
        <v>926</v>
      </c>
      <c r="H107" s="55">
        <f t="shared" si="13"/>
        <v>1018.6000000000001</v>
      </c>
      <c r="I107" s="53">
        <f>I106+50</f>
        <v>19200</v>
      </c>
      <c r="J107" s="56">
        <f t="shared" si="14"/>
        <v>17779200</v>
      </c>
      <c r="K107" s="57">
        <f t="shared" si="15"/>
        <v>19201536</v>
      </c>
      <c r="L107" s="57">
        <f t="shared" si="16"/>
        <v>14223360</v>
      </c>
      <c r="M107" s="58">
        <f t="shared" si="17"/>
        <v>48000</v>
      </c>
      <c r="N107" s="57">
        <f t="shared" si="18"/>
        <v>2648360.0000000005</v>
      </c>
      <c r="S107" s="8"/>
    </row>
    <row r="108" spans="1:19" ht="16.5">
      <c r="A108" s="53">
        <v>107</v>
      </c>
      <c r="B108" s="55">
        <v>1802</v>
      </c>
      <c r="C108" s="73">
        <v>18</v>
      </c>
      <c r="D108" s="54" t="s">
        <v>28</v>
      </c>
      <c r="E108" s="54">
        <v>647</v>
      </c>
      <c r="F108" s="54">
        <v>49</v>
      </c>
      <c r="G108" s="54">
        <f t="shared" si="12"/>
        <v>696</v>
      </c>
      <c r="H108" s="55">
        <f t="shared" si="13"/>
        <v>765.6</v>
      </c>
      <c r="I108" s="53">
        <f t="shared" ref="I108:I114" si="23">I107</f>
        <v>19200</v>
      </c>
      <c r="J108" s="56">
        <f t="shared" si="14"/>
        <v>13363200</v>
      </c>
      <c r="K108" s="57">
        <f t="shared" si="15"/>
        <v>14432256</v>
      </c>
      <c r="L108" s="57">
        <f t="shared" si="16"/>
        <v>10690560</v>
      </c>
      <c r="M108" s="58">
        <f t="shared" si="17"/>
        <v>36000</v>
      </c>
      <c r="N108" s="57">
        <f t="shared" si="18"/>
        <v>1990560</v>
      </c>
      <c r="S108" s="8"/>
    </row>
    <row r="109" spans="1:19" ht="16.5">
      <c r="A109" s="53">
        <v>108</v>
      </c>
      <c r="B109" s="55">
        <v>1803</v>
      </c>
      <c r="C109" s="73">
        <v>18</v>
      </c>
      <c r="D109" s="54" t="s">
        <v>27</v>
      </c>
      <c r="E109" s="54">
        <v>829</v>
      </c>
      <c r="F109" s="54">
        <v>49</v>
      </c>
      <c r="G109" s="54">
        <f t="shared" si="12"/>
        <v>878</v>
      </c>
      <c r="H109" s="55">
        <f t="shared" si="13"/>
        <v>965.80000000000007</v>
      </c>
      <c r="I109" s="53">
        <f>I108</f>
        <v>19200</v>
      </c>
      <c r="J109" s="56">
        <f t="shared" si="14"/>
        <v>16857600</v>
      </c>
      <c r="K109" s="57">
        <f t="shared" si="15"/>
        <v>18206208</v>
      </c>
      <c r="L109" s="57">
        <f t="shared" si="16"/>
        <v>13486080</v>
      </c>
      <c r="M109" s="58">
        <f t="shared" si="17"/>
        <v>45500</v>
      </c>
      <c r="N109" s="57">
        <f t="shared" si="18"/>
        <v>2511080</v>
      </c>
      <c r="S109" s="8"/>
    </row>
    <row r="110" spans="1:19" ht="16.5">
      <c r="A110" s="53">
        <v>109</v>
      </c>
      <c r="B110" s="55">
        <v>1804</v>
      </c>
      <c r="C110" s="73">
        <v>18</v>
      </c>
      <c r="D110" s="54" t="s">
        <v>28</v>
      </c>
      <c r="E110" s="54">
        <v>632</v>
      </c>
      <c r="F110" s="54">
        <v>0</v>
      </c>
      <c r="G110" s="54">
        <f t="shared" si="12"/>
        <v>632</v>
      </c>
      <c r="H110" s="55">
        <f t="shared" si="13"/>
        <v>695.2</v>
      </c>
      <c r="I110" s="53">
        <f t="shared" si="23"/>
        <v>19200</v>
      </c>
      <c r="J110" s="56">
        <f t="shared" si="14"/>
        <v>12134400</v>
      </c>
      <c r="K110" s="57">
        <f t="shared" si="15"/>
        <v>13105152</v>
      </c>
      <c r="L110" s="57">
        <f t="shared" si="16"/>
        <v>9707520</v>
      </c>
      <c r="M110" s="58">
        <f t="shared" si="17"/>
        <v>33000</v>
      </c>
      <c r="N110" s="57">
        <f t="shared" si="18"/>
        <v>1807520.0000000002</v>
      </c>
      <c r="S110" s="8"/>
    </row>
    <row r="111" spans="1:19" ht="16.5">
      <c r="A111" s="53">
        <v>110</v>
      </c>
      <c r="B111" s="55">
        <v>1805</v>
      </c>
      <c r="C111" s="73">
        <v>18</v>
      </c>
      <c r="D111" s="54" t="s">
        <v>28</v>
      </c>
      <c r="E111" s="54">
        <v>629</v>
      </c>
      <c r="F111" s="54">
        <v>0</v>
      </c>
      <c r="G111" s="54">
        <f t="shared" si="12"/>
        <v>629</v>
      </c>
      <c r="H111" s="55">
        <f t="shared" si="13"/>
        <v>691.90000000000009</v>
      </c>
      <c r="I111" s="53">
        <f t="shared" si="23"/>
        <v>19200</v>
      </c>
      <c r="J111" s="56">
        <f t="shared" si="14"/>
        <v>12076800</v>
      </c>
      <c r="K111" s="57">
        <f t="shared" si="15"/>
        <v>13042944</v>
      </c>
      <c r="L111" s="57">
        <f t="shared" si="16"/>
        <v>9661440</v>
      </c>
      <c r="M111" s="58">
        <f t="shared" si="17"/>
        <v>32500</v>
      </c>
      <c r="N111" s="57">
        <f t="shared" si="18"/>
        <v>1798940.0000000002</v>
      </c>
      <c r="S111" s="8"/>
    </row>
    <row r="112" spans="1:19" ht="16.5">
      <c r="A112" s="53">
        <v>111</v>
      </c>
      <c r="B112" s="55">
        <v>1806</v>
      </c>
      <c r="C112" s="73">
        <v>18</v>
      </c>
      <c r="D112" s="54" t="s">
        <v>28</v>
      </c>
      <c r="E112" s="54">
        <v>582</v>
      </c>
      <c r="F112" s="54">
        <v>0</v>
      </c>
      <c r="G112" s="54">
        <f t="shared" si="12"/>
        <v>582</v>
      </c>
      <c r="H112" s="55">
        <f t="shared" si="13"/>
        <v>640.20000000000005</v>
      </c>
      <c r="I112" s="53">
        <f>I111</f>
        <v>19200</v>
      </c>
      <c r="J112" s="56">
        <f t="shared" si="14"/>
        <v>11174400</v>
      </c>
      <c r="K112" s="57">
        <f t="shared" si="15"/>
        <v>12068352</v>
      </c>
      <c r="L112" s="57">
        <f t="shared" si="16"/>
        <v>8939520</v>
      </c>
      <c r="M112" s="58">
        <f t="shared" si="17"/>
        <v>30000</v>
      </c>
      <c r="N112" s="57">
        <f t="shared" si="18"/>
        <v>1664520.0000000002</v>
      </c>
      <c r="S112" s="8"/>
    </row>
    <row r="113" spans="1:19" ht="16.5">
      <c r="A113" s="53">
        <v>112</v>
      </c>
      <c r="B113" s="55">
        <v>1807</v>
      </c>
      <c r="C113" s="73">
        <v>18</v>
      </c>
      <c r="D113" s="54" t="s">
        <v>27</v>
      </c>
      <c r="E113" s="54">
        <v>846</v>
      </c>
      <c r="F113" s="54">
        <v>55</v>
      </c>
      <c r="G113" s="54">
        <f t="shared" si="12"/>
        <v>901</v>
      </c>
      <c r="H113" s="55">
        <f t="shared" si="13"/>
        <v>991.10000000000014</v>
      </c>
      <c r="I113" s="53">
        <f t="shared" si="23"/>
        <v>19200</v>
      </c>
      <c r="J113" s="56">
        <f t="shared" si="14"/>
        <v>17299200</v>
      </c>
      <c r="K113" s="57">
        <f t="shared" si="15"/>
        <v>18683136</v>
      </c>
      <c r="L113" s="57">
        <f t="shared" si="16"/>
        <v>13839360</v>
      </c>
      <c r="M113" s="58">
        <f t="shared" si="17"/>
        <v>46500</v>
      </c>
      <c r="N113" s="57">
        <f t="shared" si="18"/>
        <v>2576860.0000000005</v>
      </c>
      <c r="S113" s="8"/>
    </row>
    <row r="114" spans="1:19" ht="16.5">
      <c r="A114" s="53">
        <v>113</v>
      </c>
      <c r="B114" s="55">
        <v>1808</v>
      </c>
      <c r="C114" s="73">
        <v>18</v>
      </c>
      <c r="D114" s="54" t="s">
        <v>28</v>
      </c>
      <c r="E114" s="54">
        <v>647</v>
      </c>
      <c r="F114" s="54">
        <v>51</v>
      </c>
      <c r="G114" s="54">
        <f t="shared" si="12"/>
        <v>698</v>
      </c>
      <c r="H114" s="55">
        <f t="shared" si="13"/>
        <v>767.80000000000007</v>
      </c>
      <c r="I114" s="53">
        <f t="shared" si="23"/>
        <v>19200</v>
      </c>
      <c r="J114" s="56">
        <f t="shared" si="14"/>
        <v>13401600</v>
      </c>
      <c r="K114" s="57">
        <f t="shared" si="15"/>
        <v>14473728</v>
      </c>
      <c r="L114" s="57">
        <f t="shared" si="16"/>
        <v>10721280</v>
      </c>
      <c r="M114" s="58">
        <f t="shared" si="17"/>
        <v>36000</v>
      </c>
      <c r="N114" s="57">
        <f t="shared" si="18"/>
        <v>1996280.0000000002</v>
      </c>
      <c r="S114" s="8"/>
    </row>
    <row r="115" spans="1:19" ht="16.5">
      <c r="A115" s="53">
        <v>114</v>
      </c>
      <c r="B115" s="55">
        <v>1809</v>
      </c>
      <c r="C115" s="73">
        <v>18</v>
      </c>
      <c r="D115" s="54" t="s">
        <v>28</v>
      </c>
      <c r="E115" s="54">
        <v>636</v>
      </c>
      <c r="F115" s="54">
        <v>51</v>
      </c>
      <c r="G115" s="54">
        <f t="shared" si="12"/>
        <v>687</v>
      </c>
      <c r="H115" s="55">
        <f t="shared" si="13"/>
        <v>755.7</v>
      </c>
      <c r="I115" s="53">
        <f>I114</f>
        <v>19200</v>
      </c>
      <c r="J115" s="56">
        <f t="shared" si="14"/>
        <v>13190400</v>
      </c>
      <c r="K115" s="57">
        <f t="shared" si="15"/>
        <v>14245632</v>
      </c>
      <c r="L115" s="57">
        <f t="shared" si="16"/>
        <v>10552320</v>
      </c>
      <c r="M115" s="58">
        <f t="shared" si="17"/>
        <v>35500</v>
      </c>
      <c r="N115" s="57">
        <f t="shared" si="18"/>
        <v>1964820.0000000002</v>
      </c>
      <c r="S115" s="8"/>
    </row>
    <row r="116" spans="1:19" ht="16.5">
      <c r="A116" s="53">
        <v>115</v>
      </c>
      <c r="B116" s="55">
        <v>1901</v>
      </c>
      <c r="C116" s="73">
        <v>19</v>
      </c>
      <c r="D116" s="54" t="s">
        <v>27</v>
      </c>
      <c r="E116" s="54">
        <v>872</v>
      </c>
      <c r="F116" s="54">
        <v>54</v>
      </c>
      <c r="G116" s="54">
        <f t="shared" si="12"/>
        <v>926</v>
      </c>
      <c r="H116" s="55">
        <f t="shared" si="13"/>
        <v>1018.6000000000001</v>
      </c>
      <c r="I116" s="53">
        <f>I115+50</f>
        <v>19250</v>
      </c>
      <c r="J116" s="56">
        <f t="shared" si="14"/>
        <v>17825500</v>
      </c>
      <c r="K116" s="57">
        <f t="shared" si="15"/>
        <v>19251540</v>
      </c>
      <c r="L116" s="57">
        <f t="shared" si="16"/>
        <v>14260400</v>
      </c>
      <c r="M116" s="58">
        <f t="shared" si="17"/>
        <v>48000</v>
      </c>
      <c r="N116" s="57">
        <f t="shared" si="18"/>
        <v>2648360.0000000005</v>
      </c>
      <c r="S116" s="8"/>
    </row>
    <row r="117" spans="1:19" ht="16.5">
      <c r="A117" s="53">
        <v>116</v>
      </c>
      <c r="B117" s="55">
        <v>1902</v>
      </c>
      <c r="C117" s="73">
        <v>19</v>
      </c>
      <c r="D117" s="54" t="s">
        <v>28</v>
      </c>
      <c r="E117" s="54">
        <v>647</v>
      </c>
      <c r="F117" s="54">
        <v>49</v>
      </c>
      <c r="G117" s="54">
        <f t="shared" si="12"/>
        <v>696</v>
      </c>
      <c r="H117" s="55">
        <f t="shared" si="13"/>
        <v>765.6</v>
      </c>
      <c r="I117" s="53">
        <f t="shared" ref="I117:I123" si="24">I116</f>
        <v>19250</v>
      </c>
      <c r="J117" s="56">
        <f t="shared" si="14"/>
        <v>13398000</v>
      </c>
      <c r="K117" s="57">
        <f t="shared" si="15"/>
        <v>14469840</v>
      </c>
      <c r="L117" s="57">
        <f t="shared" si="16"/>
        <v>10718400</v>
      </c>
      <c r="M117" s="58">
        <f t="shared" si="17"/>
        <v>36000</v>
      </c>
      <c r="N117" s="57">
        <f t="shared" si="18"/>
        <v>1990560</v>
      </c>
      <c r="S117" s="8"/>
    </row>
    <row r="118" spans="1:19" ht="16.5">
      <c r="A118" s="53">
        <v>117</v>
      </c>
      <c r="B118" s="55">
        <v>1903</v>
      </c>
      <c r="C118" s="73">
        <v>19</v>
      </c>
      <c r="D118" s="54" t="s">
        <v>27</v>
      </c>
      <c r="E118" s="54">
        <v>774</v>
      </c>
      <c r="F118" s="54">
        <v>102</v>
      </c>
      <c r="G118" s="54">
        <f t="shared" si="12"/>
        <v>876</v>
      </c>
      <c r="H118" s="55">
        <f t="shared" si="13"/>
        <v>963.6</v>
      </c>
      <c r="I118" s="53">
        <f>I117</f>
        <v>19250</v>
      </c>
      <c r="J118" s="56">
        <f t="shared" si="14"/>
        <v>16863000</v>
      </c>
      <c r="K118" s="57">
        <f t="shared" si="15"/>
        <v>18212040</v>
      </c>
      <c r="L118" s="57">
        <f t="shared" si="16"/>
        <v>13490400</v>
      </c>
      <c r="M118" s="58">
        <f t="shared" si="17"/>
        <v>45500</v>
      </c>
      <c r="N118" s="57">
        <f t="shared" si="18"/>
        <v>2505360</v>
      </c>
      <c r="S118" s="8"/>
    </row>
    <row r="119" spans="1:19" ht="16.5">
      <c r="A119" s="53">
        <v>118</v>
      </c>
      <c r="B119" s="55">
        <v>1904</v>
      </c>
      <c r="C119" s="73">
        <v>19</v>
      </c>
      <c r="D119" s="54" t="s">
        <v>28</v>
      </c>
      <c r="E119" s="54">
        <v>632</v>
      </c>
      <c r="F119" s="54">
        <v>0</v>
      </c>
      <c r="G119" s="54">
        <f t="shared" si="12"/>
        <v>632</v>
      </c>
      <c r="H119" s="55">
        <f t="shared" si="13"/>
        <v>695.2</v>
      </c>
      <c r="I119" s="53">
        <f t="shared" si="24"/>
        <v>19250</v>
      </c>
      <c r="J119" s="56">
        <f t="shared" si="14"/>
        <v>12166000</v>
      </c>
      <c r="K119" s="57">
        <f t="shared" si="15"/>
        <v>13139280</v>
      </c>
      <c r="L119" s="57">
        <f t="shared" si="16"/>
        <v>9732800</v>
      </c>
      <c r="M119" s="58">
        <f t="shared" si="17"/>
        <v>33000</v>
      </c>
      <c r="N119" s="57">
        <f t="shared" si="18"/>
        <v>1807520.0000000002</v>
      </c>
      <c r="S119" s="8"/>
    </row>
    <row r="120" spans="1:19" ht="16.5">
      <c r="A120" s="53">
        <v>119</v>
      </c>
      <c r="B120" s="55">
        <v>1905</v>
      </c>
      <c r="C120" s="73">
        <v>19</v>
      </c>
      <c r="D120" s="54" t="s">
        <v>28</v>
      </c>
      <c r="E120" s="54">
        <v>629</v>
      </c>
      <c r="F120" s="54">
        <v>0</v>
      </c>
      <c r="G120" s="54">
        <f t="shared" si="12"/>
        <v>629</v>
      </c>
      <c r="H120" s="55">
        <f t="shared" si="13"/>
        <v>691.90000000000009</v>
      </c>
      <c r="I120" s="53">
        <f t="shared" si="24"/>
        <v>19250</v>
      </c>
      <c r="J120" s="56">
        <f t="shared" si="14"/>
        <v>12108250</v>
      </c>
      <c r="K120" s="57">
        <f t="shared" si="15"/>
        <v>13076910</v>
      </c>
      <c r="L120" s="57">
        <f t="shared" si="16"/>
        <v>9686600</v>
      </c>
      <c r="M120" s="58">
        <f t="shared" si="17"/>
        <v>32500</v>
      </c>
      <c r="N120" s="57">
        <f t="shared" si="18"/>
        <v>1798940.0000000002</v>
      </c>
      <c r="S120" s="8"/>
    </row>
    <row r="121" spans="1:19" ht="16.5">
      <c r="A121" s="53">
        <v>120</v>
      </c>
      <c r="B121" s="55">
        <v>1906</v>
      </c>
      <c r="C121" s="73">
        <v>19</v>
      </c>
      <c r="D121" s="54" t="s">
        <v>28</v>
      </c>
      <c r="E121" s="54">
        <v>582</v>
      </c>
      <c r="F121" s="54">
        <v>0</v>
      </c>
      <c r="G121" s="54">
        <f t="shared" si="12"/>
        <v>582</v>
      </c>
      <c r="H121" s="55">
        <f t="shared" si="13"/>
        <v>640.20000000000005</v>
      </c>
      <c r="I121" s="53">
        <f>I120</f>
        <v>19250</v>
      </c>
      <c r="J121" s="56">
        <f t="shared" si="14"/>
        <v>11203500</v>
      </c>
      <c r="K121" s="57">
        <f t="shared" si="15"/>
        <v>12099780</v>
      </c>
      <c r="L121" s="57">
        <f t="shared" si="16"/>
        <v>8962800</v>
      </c>
      <c r="M121" s="58">
        <f t="shared" si="17"/>
        <v>30000</v>
      </c>
      <c r="N121" s="57">
        <f t="shared" si="18"/>
        <v>1664520.0000000002</v>
      </c>
      <c r="S121" s="8"/>
    </row>
    <row r="122" spans="1:19" ht="16.5">
      <c r="A122" s="53">
        <v>121</v>
      </c>
      <c r="B122" s="55">
        <v>1907</v>
      </c>
      <c r="C122" s="73">
        <v>19</v>
      </c>
      <c r="D122" s="54" t="s">
        <v>27</v>
      </c>
      <c r="E122" s="54">
        <v>846</v>
      </c>
      <c r="F122" s="54">
        <v>55</v>
      </c>
      <c r="G122" s="54">
        <f t="shared" si="12"/>
        <v>901</v>
      </c>
      <c r="H122" s="55">
        <f t="shared" si="13"/>
        <v>991.10000000000014</v>
      </c>
      <c r="I122" s="53">
        <f t="shared" si="24"/>
        <v>19250</v>
      </c>
      <c r="J122" s="56">
        <f t="shared" si="14"/>
        <v>17344250</v>
      </c>
      <c r="K122" s="57">
        <f t="shared" si="15"/>
        <v>18731790</v>
      </c>
      <c r="L122" s="57">
        <f t="shared" si="16"/>
        <v>13875400</v>
      </c>
      <c r="M122" s="58">
        <f t="shared" si="17"/>
        <v>47000</v>
      </c>
      <c r="N122" s="57">
        <f t="shared" si="18"/>
        <v>2576860.0000000005</v>
      </c>
      <c r="S122" s="8"/>
    </row>
    <row r="123" spans="1:19" ht="16.5">
      <c r="A123" s="53">
        <v>122</v>
      </c>
      <c r="B123" s="55">
        <v>1908</v>
      </c>
      <c r="C123" s="73">
        <v>19</v>
      </c>
      <c r="D123" s="54" t="s">
        <v>28</v>
      </c>
      <c r="E123" s="54">
        <v>647</v>
      </c>
      <c r="F123" s="54">
        <v>51</v>
      </c>
      <c r="G123" s="54">
        <f t="shared" si="12"/>
        <v>698</v>
      </c>
      <c r="H123" s="55">
        <f t="shared" si="13"/>
        <v>767.80000000000007</v>
      </c>
      <c r="I123" s="53">
        <f t="shared" si="24"/>
        <v>19250</v>
      </c>
      <c r="J123" s="56">
        <f t="shared" si="14"/>
        <v>13436500</v>
      </c>
      <c r="K123" s="57">
        <f t="shared" si="15"/>
        <v>14511420</v>
      </c>
      <c r="L123" s="57">
        <f t="shared" si="16"/>
        <v>10749200</v>
      </c>
      <c r="M123" s="58">
        <f t="shared" si="17"/>
        <v>36500</v>
      </c>
      <c r="N123" s="57">
        <f t="shared" si="18"/>
        <v>1996280.0000000002</v>
      </c>
      <c r="S123" s="8"/>
    </row>
    <row r="124" spans="1:19" ht="16.5">
      <c r="A124" s="53">
        <v>123</v>
      </c>
      <c r="B124" s="55">
        <v>2001</v>
      </c>
      <c r="C124" s="73">
        <v>20</v>
      </c>
      <c r="D124" s="54" t="s">
        <v>27</v>
      </c>
      <c r="E124" s="54">
        <v>872</v>
      </c>
      <c r="F124" s="54">
        <v>54</v>
      </c>
      <c r="G124" s="54">
        <f t="shared" si="12"/>
        <v>926</v>
      </c>
      <c r="H124" s="55">
        <f t="shared" si="13"/>
        <v>1018.6000000000001</v>
      </c>
      <c r="I124" s="53">
        <f>I123+50</f>
        <v>19300</v>
      </c>
      <c r="J124" s="56">
        <f t="shared" si="14"/>
        <v>17871800</v>
      </c>
      <c r="K124" s="57">
        <f t="shared" si="15"/>
        <v>19301544</v>
      </c>
      <c r="L124" s="57">
        <f t="shared" si="16"/>
        <v>14297440</v>
      </c>
      <c r="M124" s="58">
        <f t="shared" si="17"/>
        <v>48500</v>
      </c>
      <c r="N124" s="57">
        <f t="shared" si="18"/>
        <v>2648360.0000000005</v>
      </c>
      <c r="S124" s="8"/>
    </row>
    <row r="125" spans="1:19" ht="16.5">
      <c r="A125" s="53">
        <v>124</v>
      </c>
      <c r="B125" s="55">
        <v>2002</v>
      </c>
      <c r="C125" s="73">
        <v>20</v>
      </c>
      <c r="D125" s="54" t="s">
        <v>28</v>
      </c>
      <c r="E125" s="54">
        <v>647</v>
      </c>
      <c r="F125" s="54">
        <v>49</v>
      </c>
      <c r="G125" s="54">
        <f t="shared" si="12"/>
        <v>696</v>
      </c>
      <c r="H125" s="55">
        <f t="shared" si="13"/>
        <v>765.6</v>
      </c>
      <c r="I125" s="53">
        <f t="shared" ref="I125:I131" si="25">I124</f>
        <v>19300</v>
      </c>
      <c r="J125" s="56">
        <f t="shared" si="14"/>
        <v>13432800</v>
      </c>
      <c r="K125" s="57">
        <f t="shared" si="15"/>
        <v>14507424</v>
      </c>
      <c r="L125" s="57">
        <f t="shared" si="16"/>
        <v>10746240</v>
      </c>
      <c r="M125" s="58">
        <f t="shared" si="17"/>
        <v>36500</v>
      </c>
      <c r="N125" s="57">
        <f t="shared" si="18"/>
        <v>1990560</v>
      </c>
      <c r="S125" s="8"/>
    </row>
    <row r="126" spans="1:19" ht="16.5">
      <c r="A126" s="53">
        <v>125</v>
      </c>
      <c r="B126" s="55">
        <v>2003</v>
      </c>
      <c r="C126" s="73">
        <v>20</v>
      </c>
      <c r="D126" s="54" t="s">
        <v>27</v>
      </c>
      <c r="E126" s="54">
        <v>774</v>
      </c>
      <c r="F126" s="54">
        <v>102</v>
      </c>
      <c r="G126" s="54">
        <f t="shared" si="12"/>
        <v>876</v>
      </c>
      <c r="H126" s="55">
        <f t="shared" si="13"/>
        <v>963.6</v>
      </c>
      <c r="I126" s="53">
        <f>I125</f>
        <v>19300</v>
      </c>
      <c r="J126" s="56">
        <f t="shared" si="14"/>
        <v>16906800</v>
      </c>
      <c r="K126" s="57">
        <f t="shared" si="15"/>
        <v>18259344</v>
      </c>
      <c r="L126" s="57">
        <f t="shared" si="16"/>
        <v>13525440</v>
      </c>
      <c r="M126" s="58">
        <f t="shared" si="17"/>
        <v>45500</v>
      </c>
      <c r="N126" s="57">
        <f t="shared" si="18"/>
        <v>2505360</v>
      </c>
      <c r="S126" s="8"/>
    </row>
    <row r="127" spans="1:19" ht="16.5">
      <c r="A127" s="53">
        <v>126</v>
      </c>
      <c r="B127" s="55">
        <v>2004</v>
      </c>
      <c r="C127" s="73">
        <v>20</v>
      </c>
      <c r="D127" s="54" t="s">
        <v>28</v>
      </c>
      <c r="E127" s="54">
        <v>632</v>
      </c>
      <c r="F127" s="54">
        <v>0</v>
      </c>
      <c r="G127" s="54">
        <f t="shared" si="12"/>
        <v>632</v>
      </c>
      <c r="H127" s="55">
        <f t="shared" si="13"/>
        <v>695.2</v>
      </c>
      <c r="I127" s="53">
        <f t="shared" si="25"/>
        <v>19300</v>
      </c>
      <c r="J127" s="56">
        <f t="shared" si="14"/>
        <v>12197600</v>
      </c>
      <c r="K127" s="57">
        <f t="shared" si="15"/>
        <v>13173408</v>
      </c>
      <c r="L127" s="57">
        <f t="shared" si="16"/>
        <v>9758080</v>
      </c>
      <c r="M127" s="58">
        <f t="shared" si="17"/>
        <v>33000</v>
      </c>
      <c r="N127" s="57">
        <f t="shared" si="18"/>
        <v>1807520.0000000002</v>
      </c>
      <c r="S127" s="8"/>
    </row>
    <row r="128" spans="1:19" ht="16.5">
      <c r="A128" s="53">
        <v>127</v>
      </c>
      <c r="B128" s="55">
        <v>2005</v>
      </c>
      <c r="C128" s="73">
        <v>20</v>
      </c>
      <c r="D128" s="54" t="s">
        <v>28</v>
      </c>
      <c r="E128" s="54">
        <v>629</v>
      </c>
      <c r="F128" s="54">
        <v>0</v>
      </c>
      <c r="G128" s="54">
        <f t="shared" si="12"/>
        <v>629</v>
      </c>
      <c r="H128" s="55">
        <f t="shared" si="13"/>
        <v>691.90000000000009</v>
      </c>
      <c r="I128" s="53">
        <f t="shared" si="25"/>
        <v>19300</v>
      </c>
      <c r="J128" s="56">
        <f t="shared" si="14"/>
        <v>12139700</v>
      </c>
      <c r="K128" s="57">
        <f t="shared" si="15"/>
        <v>13110876</v>
      </c>
      <c r="L128" s="57">
        <f t="shared" si="16"/>
        <v>9711760</v>
      </c>
      <c r="M128" s="58">
        <f t="shared" si="17"/>
        <v>33000</v>
      </c>
      <c r="N128" s="57">
        <f t="shared" si="18"/>
        <v>1798940.0000000002</v>
      </c>
      <c r="S128" s="8"/>
    </row>
    <row r="129" spans="1:19" ht="16.5">
      <c r="A129" s="53">
        <v>128</v>
      </c>
      <c r="B129" s="55">
        <v>2006</v>
      </c>
      <c r="C129" s="73">
        <v>20</v>
      </c>
      <c r="D129" s="54" t="s">
        <v>28</v>
      </c>
      <c r="E129" s="54">
        <v>582</v>
      </c>
      <c r="F129" s="54">
        <v>0</v>
      </c>
      <c r="G129" s="54">
        <f t="shared" si="12"/>
        <v>582</v>
      </c>
      <c r="H129" s="55">
        <f t="shared" si="13"/>
        <v>640.20000000000005</v>
      </c>
      <c r="I129" s="53">
        <f>I128</f>
        <v>19300</v>
      </c>
      <c r="J129" s="56">
        <f t="shared" si="14"/>
        <v>11232600</v>
      </c>
      <c r="K129" s="57">
        <f t="shared" si="15"/>
        <v>12131208</v>
      </c>
      <c r="L129" s="57">
        <f t="shared" si="16"/>
        <v>8986080</v>
      </c>
      <c r="M129" s="58">
        <f t="shared" si="17"/>
        <v>30500</v>
      </c>
      <c r="N129" s="57">
        <f t="shared" si="18"/>
        <v>1664520.0000000002</v>
      </c>
      <c r="S129" s="8"/>
    </row>
    <row r="130" spans="1:19" ht="16.5">
      <c r="A130" s="53">
        <v>129</v>
      </c>
      <c r="B130" s="55">
        <v>2007</v>
      </c>
      <c r="C130" s="73">
        <v>20</v>
      </c>
      <c r="D130" s="54" t="s">
        <v>27</v>
      </c>
      <c r="E130" s="54">
        <v>846</v>
      </c>
      <c r="F130" s="54">
        <v>55</v>
      </c>
      <c r="G130" s="54">
        <f t="shared" si="12"/>
        <v>901</v>
      </c>
      <c r="H130" s="55">
        <f t="shared" si="13"/>
        <v>991.10000000000014</v>
      </c>
      <c r="I130" s="53">
        <f t="shared" si="25"/>
        <v>19300</v>
      </c>
      <c r="J130" s="56">
        <f t="shared" si="14"/>
        <v>17389300</v>
      </c>
      <c r="K130" s="57">
        <f t="shared" si="15"/>
        <v>18780444</v>
      </c>
      <c r="L130" s="57">
        <f t="shared" si="16"/>
        <v>13911440</v>
      </c>
      <c r="M130" s="58">
        <f t="shared" si="17"/>
        <v>47000</v>
      </c>
      <c r="N130" s="57">
        <f t="shared" si="18"/>
        <v>2576860.0000000005</v>
      </c>
      <c r="S130" s="8"/>
    </row>
    <row r="131" spans="1:19" ht="16.5">
      <c r="A131" s="53">
        <v>130</v>
      </c>
      <c r="B131" s="55">
        <v>2008</v>
      </c>
      <c r="C131" s="73">
        <v>20</v>
      </c>
      <c r="D131" s="54" t="s">
        <v>28</v>
      </c>
      <c r="E131" s="54">
        <v>647</v>
      </c>
      <c r="F131" s="54">
        <v>51</v>
      </c>
      <c r="G131" s="54">
        <f t="shared" ref="G131:G176" si="26">E131+F131</f>
        <v>698</v>
      </c>
      <c r="H131" s="55">
        <f t="shared" ref="H131:H176" si="27">G131*1.1</f>
        <v>767.80000000000007</v>
      </c>
      <c r="I131" s="53">
        <f t="shared" si="25"/>
        <v>19300</v>
      </c>
      <c r="J131" s="56">
        <f t="shared" ref="J131:J176" si="28">G131*I131</f>
        <v>13471400</v>
      </c>
      <c r="K131" s="57">
        <f t="shared" ref="K131:K176" si="29">ROUND(J131*1.08,0)</f>
        <v>14549112</v>
      </c>
      <c r="L131" s="57">
        <f t="shared" ref="L131:L176" si="30">J131*0.8</f>
        <v>10777120</v>
      </c>
      <c r="M131" s="58">
        <f t="shared" ref="M131:M176" si="31">MROUND((K131*0.03/12),500)</f>
        <v>36500</v>
      </c>
      <c r="N131" s="57">
        <f t="shared" ref="N131:N176" si="32">H131*2600</f>
        <v>1996280.0000000002</v>
      </c>
      <c r="S131" s="8"/>
    </row>
    <row r="132" spans="1:19" ht="16.5">
      <c r="A132" s="53">
        <v>131</v>
      </c>
      <c r="B132" s="55">
        <v>2009</v>
      </c>
      <c r="C132" s="73">
        <v>20</v>
      </c>
      <c r="D132" s="54" t="s">
        <v>28</v>
      </c>
      <c r="E132" s="54">
        <v>636</v>
      </c>
      <c r="F132" s="54">
        <v>51</v>
      </c>
      <c r="G132" s="54">
        <f t="shared" si="26"/>
        <v>687</v>
      </c>
      <c r="H132" s="55">
        <f t="shared" si="27"/>
        <v>755.7</v>
      </c>
      <c r="I132" s="53">
        <f>I131</f>
        <v>19300</v>
      </c>
      <c r="J132" s="56">
        <f t="shared" si="28"/>
        <v>13259100</v>
      </c>
      <c r="K132" s="57">
        <f t="shared" si="29"/>
        <v>14319828</v>
      </c>
      <c r="L132" s="57">
        <f t="shared" si="30"/>
        <v>10607280</v>
      </c>
      <c r="M132" s="58">
        <f t="shared" si="31"/>
        <v>36000</v>
      </c>
      <c r="N132" s="57">
        <f t="shared" si="32"/>
        <v>1964820.0000000002</v>
      </c>
      <c r="S132" s="8"/>
    </row>
    <row r="133" spans="1:19" ht="16.5">
      <c r="A133" s="53">
        <v>132</v>
      </c>
      <c r="B133" s="55">
        <v>2101</v>
      </c>
      <c r="C133" s="73">
        <v>21</v>
      </c>
      <c r="D133" s="54" t="s">
        <v>27</v>
      </c>
      <c r="E133" s="54">
        <v>872</v>
      </c>
      <c r="F133" s="54">
        <v>54</v>
      </c>
      <c r="G133" s="54">
        <f t="shared" si="26"/>
        <v>926</v>
      </c>
      <c r="H133" s="55">
        <f t="shared" si="27"/>
        <v>1018.6000000000001</v>
      </c>
      <c r="I133" s="53">
        <f>I132+50</f>
        <v>19350</v>
      </c>
      <c r="J133" s="56">
        <f t="shared" si="28"/>
        <v>17918100</v>
      </c>
      <c r="K133" s="57">
        <f t="shared" si="29"/>
        <v>19351548</v>
      </c>
      <c r="L133" s="57">
        <f t="shared" si="30"/>
        <v>14334480</v>
      </c>
      <c r="M133" s="58">
        <f t="shared" si="31"/>
        <v>48500</v>
      </c>
      <c r="N133" s="57">
        <f t="shared" si="32"/>
        <v>2648360.0000000005</v>
      </c>
      <c r="S133" s="8"/>
    </row>
    <row r="134" spans="1:19" ht="16.5">
      <c r="A134" s="53">
        <v>133</v>
      </c>
      <c r="B134" s="55">
        <v>2102</v>
      </c>
      <c r="C134" s="73">
        <v>21</v>
      </c>
      <c r="D134" s="54" t="s">
        <v>28</v>
      </c>
      <c r="E134" s="54">
        <v>647</v>
      </c>
      <c r="F134" s="54">
        <v>49</v>
      </c>
      <c r="G134" s="54">
        <f t="shared" si="26"/>
        <v>696</v>
      </c>
      <c r="H134" s="55">
        <f t="shared" si="27"/>
        <v>765.6</v>
      </c>
      <c r="I134" s="53">
        <f t="shared" ref="I134:I140" si="33">I133</f>
        <v>19350</v>
      </c>
      <c r="J134" s="56">
        <f t="shared" si="28"/>
        <v>13467600</v>
      </c>
      <c r="K134" s="57">
        <f t="shared" si="29"/>
        <v>14545008</v>
      </c>
      <c r="L134" s="57">
        <f t="shared" si="30"/>
        <v>10774080</v>
      </c>
      <c r="M134" s="58">
        <f t="shared" si="31"/>
        <v>36500</v>
      </c>
      <c r="N134" s="57">
        <f t="shared" si="32"/>
        <v>1990560</v>
      </c>
      <c r="S134" s="8"/>
    </row>
    <row r="135" spans="1:19" ht="16.5">
      <c r="A135" s="53">
        <v>134</v>
      </c>
      <c r="B135" s="55">
        <v>2103</v>
      </c>
      <c r="C135" s="73">
        <v>21</v>
      </c>
      <c r="D135" s="54" t="s">
        <v>27</v>
      </c>
      <c r="E135" s="54">
        <v>774</v>
      </c>
      <c r="F135" s="54">
        <v>102</v>
      </c>
      <c r="G135" s="54">
        <f t="shared" si="26"/>
        <v>876</v>
      </c>
      <c r="H135" s="55">
        <f t="shared" si="27"/>
        <v>963.6</v>
      </c>
      <c r="I135" s="53">
        <f>I134</f>
        <v>19350</v>
      </c>
      <c r="J135" s="56">
        <f t="shared" si="28"/>
        <v>16950600</v>
      </c>
      <c r="K135" s="57">
        <f t="shared" si="29"/>
        <v>18306648</v>
      </c>
      <c r="L135" s="57">
        <f t="shared" si="30"/>
        <v>13560480</v>
      </c>
      <c r="M135" s="58">
        <f t="shared" si="31"/>
        <v>46000</v>
      </c>
      <c r="N135" s="57">
        <f t="shared" si="32"/>
        <v>2505360</v>
      </c>
      <c r="S135" s="8"/>
    </row>
    <row r="136" spans="1:19" ht="16.5">
      <c r="A136" s="53">
        <v>135</v>
      </c>
      <c r="B136" s="55">
        <v>2104</v>
      </c>
      <c r="C136" s="73">
        <v>21</v>
      </c>
      <c r="D136" s="54" t="s">
        <v>28</v>
      </c>
      <c r="E136" s="54">
        <v>632</v>
      </c>
      <c r="F136" s="54">
        <v>0</v>
      </c>
      <c r="G136" s="54">
        <f t="shared" si="26"/>
        <v>632</v>
      </c>
      <c r="H136" s="55">
        <f t="shared" si="27"/>
        <v>695.2</v>
      </c>
      <c r="I136" s="53">
        <f t="shared" si="33"/>
        <v>19350</v>
      </c>
      <c r="J136" s="56">
        <f t="shared" si="28"/>
        <v>12229200</v>
      </c>
      <c r="K136" s="57">
        <f t="shared" si="29"/>
        <v>13207536</v>
      </c>
      <c r="L136" s="57">
        <f t="shared" si="30"/>
        <v>9783360</v>
      </c>
      <c r="M136" s="58">
        <f t="shared" si="31"/>
        <v>33000</v>
      </c>
      <c r="N136" s="57">
        <f t="shared" si="32"/>
        <v>1807520.0000000002</v>
      </c>
      <c r="S136" s="8"/>
    </row>
    <row r="137" spans="1:19" ht="16.5">
      <c r="A137" s="53">
        <v>136</v>
      </c>
      <c r="B137" s="55">
        <v>2105</v>
      </c>
      <c r="C137" s="73">
        <v>21</v>
      </c>
      <c r="D137" s="54" t="s">
        <v>28</v>
      </c>
      <c r="E137" s="54">
        <v>629</v>
      </c>
      <c r="F137" s="54">
        <v>0</v>
      </c>
      <c r="G137" s="54">
        <f t="shared" si="26"/>
        <v>629</v>
      </c>
      <c r="H137" s="55">
        <f t="shared" si="27"/>
        <v>691.90000000000009</v>
      </c>
      <c r="I137" s="53">
        <f t="shared" si="33"/>
        <v>19350</v>
      </c>
      <c r="J137" s="56">
        <f t="shared" si="28"/>
        <v>12171150</v>
      </c>
      <c r="K137" s="57">
        <f t="shared" si="29"/>
        <v>13144842</v>
      </c>
      <c r="L137" s="57">
        <f t="shared" si="30"/>
        <v>9736920</v>
      </c>
      <c r="M137" s="58">
        <f t="shared" si="31"/>
        <v>33000</v>
      </c>
      <c r="N137" s="57">
        <f t="shared" si="32"/>
        <v>1798940.0000000002</v>
      </c>
      <c r="S137" s="8"/>
    </row>
    <row r="138" spans="1:19" ht="16.5">
      <c r="A138" s="53">
        <v>137</v>
      </c>
      <c r="B138" s="55">
        <v>2106</v>
      </c>
      <c r="C138" s="73">
        <v>21</v>
      </c>
      <c r="D138" s="54" t="s">
        <v>28</v>
      </c>
      <c r="E138" s="54">
        <v>582</v>
      </c>
      <c r="F138" s="54">
        <v>0</v>
      </c>
      <c r="G138" s="54">
        <f t="shared" si="26"/>
        <v>582</v>
      </c>
      <c r="H138" s="55">
        <f t="shared" si="27"/>
        <v>640.20000000000005</v>
      </c>
      <c r="I138" s="53">
        <f>I137</f>
        <v>19350</v>
      </c>
      <c r="J138" s="56">
        <f t="shared" si="28"/>
        <v>11261700</v>
      </c>
      <c r="K138" s="57">
        <f t="shared" si="29"/>
        <v>12162636</v>
      </c>
      <c r="L138" s="57">
        <f t="shared" si="30"/>
        <v>9009360</v>
      </c>
      <c r="M138" s="58">
        <f t="shared" si="31"/>
        <v>30500</v>
      </c>
      <c r="N138" s="57">
        <f t="shared" si="32"/>
        <v>1664520.0000000002</v>
      </c>
      <c r="S138" s="8"/>
    </row>
    <row r="139" spans="1:19" ht="16.5">
      <c r="A139" s="53">
        <v>138</v>
      </c>
      <c r="B139" s="55">
        <v>2107</v>
      </c>
      <c r="C139" s="73">
        <v>21</v>
      </c>
      <c r="D139" s="54" t="s">
        <v>27</v>
      </c>
      <c r="E139" s="54">
        <v>846</v>
      </c>
      <c r="F139" s="54">
        <v>55</v>
      </c>
      <c r="G139" s="54">
        <f t="shared" si="26"/>
        <v>901</v>
      </c>
      <c r="H139" s="55">
        <f t="shared" si="27"/>
        <v>991.10000000000014</v>
      </c>
      <c r="I139" s="53">
        <f t="shared" si="33"/>
        <v>19350</v>
      </c>
      <c r="J139" s="56">
        <f t="shared" si="28"/>
        <v>17434350</v>
      </c>
      <c r="K139" s="57">
        <f t="shared" si="29"/>
        <v>18829098</v>
      </c>
      <c r="L139" s="57">
        <f t="shared" si="30"/>
        <v>13947480</v>
      </c>
      <c r="M139" s="58">
        <f t="shared" si="31"/>
        <v>47000</v>
      </c>
      <c r="N139" s="57">
        <f t="shared" si="32"/>
        <v>2576860.0000000005</v>
      </c>
      <c r="S139" s="8"/>
    </row>
    <row r="140" spans="1:19" ht="16.5">
      <c r="A140" s="53">
        <v>139</v>
      </c>
      <c r="B140" s="55">
        <v>2108</v>
      </c>
      <c r="C140" s="73">
        <v>21</v>
      </c>
      <c r="D140" s="54" t="s">
        <v>28</v>
      </c>
      <c r="E140" s="54">
        <v>647</v>
      </c>
      <c r="F140" s="54">
        <v>51</v>
      </c>
      <c r="G140" s="54">
        <f t="shared" si="26"/>
        <v>698</v>
      </c>
      <c r="H140" s="55">
        <f t="shared" si="27"/>
        <v>767.80000000000007</v>
      </c>
      <c r="I140" s="53">
        <f t="shared" si="33"/>
        <v>19350</v>
      </c>
      <c r="J140" s="56">
        <f t="shared" si="28"/>
        <v>13506300</v>
      </c>
      <c r="K140" s="57">
        <f t="shared" si="29"/>
        <v>14586804</v>
      </c>
      <c r="L140" s="57">
        <f t="shared" si="30"/>
        <v>10805040</v>
      </c>
      <c r="M140" s="58">
        <f t="shared" si="31"/>
        <v>36500</v>
      </c>
      <c r="N140" s="57">
        <f t="shared" si="32"/>
        <v>1996280.0000000002</v>
      </c>
      <c r="S140" s="8"/>
    </row>
    <row r="141" spans="1:19" ht="16.5">
      <c r="A141" s="53">
        <v>140</v>
      </c>
      <c r="B141" s="55">
        <v>2109</v>
      </c>
      <c r="C141" s="73">
        <v>21</v>
      </c>
      <c r="D141" s="54" t="s">
        <v>28</v>
      </c>
      <c r="E141" s="54">
        <v>636</v>
      </c>
      <c r="F141" s="54">
        <v>51</v>
      </c>
      <c r="G141" s="54">
        <f t="shared" si="26"/>
        <v>687</v>
      </c>
      <c r="H141" s="55">
        <f t="shared" si="27"/>
        <v>755.7</v>
      </c>
      <c r="I141" s="53">
        <f>I140</f>
        <v>19350</v>
      </c>
      <c r="J141" s="56">
        <f t="shared" si="28"/>
        <v>13293450</v>
      </c>
      <c r="K141" s="57">
        <f t="shared" si="29"/>
        <v>14356926</v>
      </c>
      <c r="L141" s="57">
        <f t="shared" si="30"/>
        <v>10634760</v>
      </c>
      <c r="M141" s="58">
        <f t="shared" si="31"/>
        <v>36000</v>
      </c>
      <c r="N141" s="57">
        <f t="shared" si="32"/>
        <v>1964820.0000000002</v>
      </c>
      <c r="S141" s="8"/>
    </row>
    <row r="142" spans="1:19" ht="16.5">
      <c r="A142" s="53">
        <v>141</v>
      </c>
      <c r="B142" s="55">
        <v>2201</v>
      </c>
      <c r="C142" s="73">
        <v>22</v>
      </c>
      <c r="D142" s="54" t="s">
        <v>27</v>
      </c>
      <c r="E142" s="54">
        <v>872</v>
      </c>
      <c r="F142" s="54">
        <v>54</v>
      </c>
      <c r="G142" s="54">
        <f t="shared" si="26"/>
        <v>926</v>
      </c>
      <c r="H142" s="55">
        <f t="shared" si="27"/>
        <v>1018.6000000000001</v>
      </c>
      <c r="I142" s="53">
        <f>I141+50</f>
        <v>19400</v>
      </c>
      <c r="J142" s="56">
        <f t="shared" si="28"/>
        <v>17964400</v>
      </c>
      <c r="K142" s="57">
        <f t="shared" si="29"/>
        <v>19401552</v>
      </c>
      <c r="L142" s="57">
        <f t="shared" si="30"/>
        <v>14371520</v>
      </c>
      <c r="M142" s="58">
        <f t="shared" si="31"/>
        <v>48500</v>
      </c>
      <c r="N142" s="57">
        <f t="shared" si="32"/>
        <v>2648360.0000000005</v>
      </c>
      <c r="S142" s="8"/>
    </row>
    <row r="143" spans="1:19" ht="16.5">
      <c r="A143" s="53">
        <v>142</v>
      </c>
      <c r="B143" s="55">
        <v>2202</v>
      </c>
      <c r="C143" s="73">
        <v>22</v>
      </c>
      <c r="D143" s="54" t="s">
        <v>28</v>
      </c>
      <c r="E143" s="54">
        <v>647</v>
      </c>
      <c r="F143" s="54">
        <v>49</v>
      </c>
      <c r="G143" s="54">
        <f t="shared" si="26"/>
        <v>696</v>
      </c>
      <c r="H143" s="55">
        <f t="shared" si="27"/>
        <v>765.6</v>
      </c>
      <c r="I143" s="53">
        <f t="shared" ref="I143:I149" si="34">I142</f>
        <v>19400</v>
      </c>
      <c r="J143" s="56">
        <f t="shared" si="28"/>
        <v>13502400</v>
      </c>
      <c r="K143" s="57">
        <f t="shared" si="29"/>
        <v>14582592</v>
      </c>
      <c r="L143" s="57">
        <f t="shared" si="30"/>
        <v>10801920</v>
      </c>
      <c r="M143" s="58">
        <f t="shared" si="31"/>
        <v>36500</v>
      </c>
      <c r="N143" s="57">
        <f t="shared" si="32"/>
        <v>1990560</v>
      </c>
      <c r="S143" s="8"/>
    </row>
    <row r="144" spans="1:19" ht="16.5">
      <c r="A144" s="53">
        <v>143</v>
      </c>
      <c r="B144" s="55">
        <v>2203</v>
      </c>
      <c r="C144" s="73">
        <v>22</v>
      </c>
      <c r="D144" s="54" t="s">
        <v>27</v>
      </c>
      <c r="E144" s="54">
        <v>774</v>
      </c>
      <c r="F144" s="54">
        <v>102</v>
      </c>
      <c r="G144" s="54">
        <f t="shared" si="26"/>
        <v>876</v>
      </c>
      <c r="H144" s="55">
        <f t="shared" si="27"/>
        <v>963.6</v>
      </c>
      <c r="I144" s="53">
        <f>I143</f>
        <v>19400</v>
      </c>
      <c r="J144" s="56">
        <f t="shared" si="28"/>
        <v>16994400</v>
      </c>
      <c r="K144" s="57">
        <f t="shared" si="29"/>
        <v>18353952</v>
      </c>
      <c r="L144" s="57">
        <f t="shared" si="30"/>
        <v>13595520</v>
      </c>
      <c r="M144" s="58">
        <f t="shared" si="31"/>
        <v>46000</v>
      </c>
      <c r="N144" s="57">
        <f t="shared" si="32"/>
        <v>2505360</v>
      </c>
      <c r="S144" s="8"/>
    </row>
    <row r="145" spans="1:19" ht="16.5">
      <c r="A145" s="53">
        <v>144</v>
      </c>
      <c r="B145" s="55">
        <v>2204</v>
      </c>
      <c r="C145" s="73">
        <v>22</v>
      </c>
      <c r="D145" s="54" t="s">
        <v>28</v>
      </c>
      <c r="E145" s="54">
        <v>632</v>
      </c>
      <c r="F145" s="54">
        <v>0</v>
      </c>
      <c r="G145" s="54">
        <f t="shared" si="26"/>
        <v>632</v>
      </c>
      <c r="H145" s="55">
        <f t="shared" si="27"/>
        <v>695.2</v>
      </c>
      <c r="I145" s="53">
        <f t="shared" si="34"/>
        <v>19400</v>
      </c>
      <c r="J145" s="56">
        <f t="shared" si="28"/>
        <v>12260800</v>
      </c>
      <c r="K145" s="57">
        <f t="shared" si="29"/>
        <v>13241664</v>
      </c>
      <c r="L145" s="57">
        <f t="shared" si="30"/>
        <v>9808640</v>
      </c>
      <c r="M145" s="58">
        <f t="shared" si="31"/>
        <v>33000</v>
      </c>
      <c r="N145" s="57">
        <f t="shared" si="32"/>
        <v>1807520.0000000002</v>
      </c>
      <c r="S145" s="8"/>
    </row>
    <row r="146" spans="1:19" ht="16.5">
      <c r="A146" s="53">
        <v>145</v>
      </c>
      <c r="B146" s="55">
        <v>2205</v>
      </c>
      <c r="C146" s="73">
        <v>22</v>
      </c>
      <c r="D146" s="54" t="s">
        <v>28</v>
      </c>
      <c r="E146" s="54">
        <v>629</v>
      </c>
      <c r="F146" s="54">
        <v>0</v>
      </c>
      <c r="G146" s="54">
        <f t="shared" si="26"/>
        <v>629</v>
      </c>
      <c r="H146" s="55">
        <f t="shared" si="27"/>
        <v>691.90000000000009</v>
      </c>
      <c r="I146" s="53">
        <f t="shared" si="34"/>
        <v>19400</v>
      </c>
      <c r="J146" s="56">
        <f t="shared" si="28"/>
        <v>12202600</v>
      </c>
      <c r="K146" s="57">
        <f t="shared" si="29"/>
        <v>13178808</v>
      </c>
      <c r="L146" s="57">
        <f t="shared" si="30"/>
        <v>9762080</v>
      </c>
      <c r="M146" s="58">
        <f t="shared" si="31"/>
        <v>33000</v>
      </c>
      <c r="N146" s="57">
        <f t="shared" si="32"/>
        <v>1798940.0000000002</v>
      </c>
      <c r="S146" s="8"/>
    </row>
    <row r="147" spans="1:19" ht="16.5">
      <c r="A147" s="53">
        <v>146</v>
      </c>
      <c r="B147" s="55">
        <v>2206</v>
      </c>
      <c r="C147" s="73">
        <v>22</v>
      </c>
      <c r="D147" s="54" t="s">
        <v>28</v>
      </c>
      <c r="E147" s="54">
        <v>582</v>
      </c>
      <c r="F147" s="54">
        <v>0</v>
      </c>
      <c r="G147" s="54">
        <f t="shared" si="26"/>
        <v>582</v>
      </c>
      <c r="H147" s="55">
        <f t="shared" si="27"/>
        <v>640.20000000000005</v>
      </c>
      <c r="I147" s="53">
        <f>I146</f>
        <v>19400</v>
      </c>
      <c r="J147" s="56">
        <f t="shared" si="28"/>
        <v>11290800</v>
      </c>
      <c r="K147" s="57">
        <f t="shared" si="29"/>
        <v>12194064</v>
      </c>
      <c r="L147" s="57">
        <f t="shared" si="30"/>
        <v>9032640</v>
      </c>
      <c r="M147" s="58">
        <f t="shared" si="31"/>
        <v>30500</v>
      </c>
      <c r="N147" s="57">
        <f t="shared" si="32"/>
        <v>1664520.0000000002</v>
      </c>
      <c r="S147" s="8"/>
    </row>
    <row r="148" spans="1:19" ht="16.5">
      <c r="A148" s="53">
        <v>147</v>
      </c>
      <c r="B148" s="55">
        <v>2207</v>
      </c>
      <c r="C148" s="73">
        <v>22</v>
      </c>
      <c r="D148" s="54" t="s">
        <v>27</v>
      </c>
      <c r="E148" s="54">
        <v>846</v>
      </c>
      <c r="F148" s="54">
        <v>55</v>
      </c>
      <c r="G148" s="54">
        <f t="shared" si="26"/>
        <v>901</v>
      </c>
      <c r="H148" s="55">
        <f t="shared" si="27"/>
        <v>991.10000000000014</v>
      </c>
      <c r="I148" s="53">
        <f t="shared" si="34"/>
        <v>19400</v>
      </c>
      <c r="J148" s="56">
        <f t="shared" si="28"/>
        <v>17479400</v>
      </c>
      <c r="K148" s="57">
        <f t="shared" si="29"/>
        <v>18877752</v>
      </c>
      <c r="L148" s="57">
        <f t="shared" si="30"/>
        <v>13983520</v>
      </c>
      <c r="M148" s="58">
        <f t="shared" si="31"/>
        <v>47000</v>
      </c>
      <c r="N148" s="57">
        <f t="shared" si="32"/>
        <v>2576860.0000000005</v>
      </c>
      <c r="S148" s="8"/>
    </row>
    <row r="149" spans="1:19" ht="16.5">
      <c r="A149" s="53">
        <v>148</v>
      </c>
      <c r="B149" s="55">
        <v>2208</v>
      </c>
      <c r="C149" s="73">
        <v>22</v>
      </c>
      <c r="D149" s="54" t="s">
        <v>28</v>
      </c>
      <c r="E149" s="54">
        <v>647</v>
      </c>
      <c r="F149" s="54">
        <v>51</v>
      </c>
      <c r="G149" s="54">
        <f t="shared" si="26"/>
        <v>698</v>
      </c>
      <c r="H149" s="55">
        <f t="shared" si="27"/>
        <v>767.80000000000007</v>
      </c>
      <c r="I149" s="53">
        <f t="shared" si="34"/>
        <v>19400</v>
      </c>
      <c r="J149" s="56">
        <f t="shared" si="28"/>
        <v>13541200</v>
      </c>
      <c r="K149" s="57">
        <f t="shared" si="29"/>
        <v>14624496</v>
      </c>
      <c r="L149" s="57">
        <f t="shared" si="30"/>
        <v>10832960</v>
      </c>
      <c r="M149" s="58">
        <f t="shared" si="31"/>
        <v>36500</v>
      </c>
      <c r="N149" s="57">
        <f t="shared" si="32"/>
        <v>1996280.0000000002</v>
      </c>
      <c r="S149" s="8"/>
    </row>
    <row r="150" spans="1:19" ht="16.5">
      <c r="A150" s="53">
        <v>149</v>
      </c>
      <c r="B150" s="55">
        <v>2209</v>
      </c>
      <c r="C150" s="73">
        <v>22</v>
      </c>
      <c r="D150" s="54" t="s">
        <v>28</v>
      </c>
      <c r="E150" s="54">
        <v>636</v>
      </c>
      <c r="F150" s="54">
        <v>51</v>
      </c>
      <c r="G150" s="54">
        <f t="shared" si="26"/>
        <v>687</v>
      </c>
      <c r="H150" s="55">
        <f t="shared" si="27"/>
        <v>755.7</v>
      </c>
      <c r="I150" s="53">
        <f>I149</f>
        <v>19400</v>
      </c>
      <c r="J150" s="56">
        <f t="shared" si="28"/>
        <v>13327800</v>
      </c>
      <c r="K150" s="57">
        <f t="shared" si="29"/>
        <v>14394024</v>
      </c>
      <c r="L150" s="57">
        <f t="shared" si="30"/>
        <v>10662240</v>
      </c>
      <c r="M150" s="58">
        <f t="shared" si="31"/>
        <v>36000</v>
      </c>
      <c r="N150" s="57">
        <f t="shared" si="32"/>
        <v>1964820.0000000002</v>
      </c>
      <c r="S150" s="8"/>
    </row>
    <row r="151" spans="1:19" ht="16.5">
      <c r="A151" s="53">
        <v>150</v>
      </c>
      <c r="B151" s="55">
        <v>2301</v>
      </c>
      <c r="C151" s="73">
        <v>23</v>
      </c>
      <c r="D151" s="54" t="s">
        <v>27</v>
      </c>
      <c r="E151" s="54">
        <v>872</v>
      </c>
      <c r="F151" s="54">
        <v>54</v>
      </c>
      <c r="G151" s="54">
        <f t="shared" si="26"/>
        <v>926</v>
      </c>
      <c r="H151" s="55">
        <f t="shared" si="27"/>
        <v>1018.6000000000001</v>
      </c>
      <c r="I151" s="53">
        <f>I150+50</f>
        <v>19450</v>
      </c>
      <c r="J151" s="56">
        <f t="shared" si="28"/>
        <v>18010700</v>
      </c>
      <c r="K151" s="57">
        <f t="shared" si="29"/>
        <v>19451556</v>
      </c>
      <c r="L151" s="57">
        <f t="shared" si="30"/>
        <v>14408560</v>
      </c>
      <c r="M151" s="58">
        <f t="shared" si="31"/>
        <v>48500</v>
      </c>
      <c r="N151" s="57">
        <f t="shared" si="32"/>
        <v>2648360.0000000005</v>
      </c>
      <c r="S151" s="8"/>
    </row>
    <row r="152" spans="1:19" ht="16.5">
      <c r="A152" s="53">
        <v>151</v>
      </c>
      <c r="B152" s="55">
        <v>2302</v>
      </c>
      <c r="C152" s="73">
        <v>23</v>
      </c>
      <c r="D152" s="54" t="s">
        <v>28</v>
      </c>
      <c r="E152" s="54">
        <v>647</v>
      </c>
      <c r="F152" s="54">
        <v>49</v>
      </c>
      <c r="G152" s="54">
        <f t="shared" si="26"/>
        <v>696</v>
      </c>
      <c r="H152" s="55">
        <f t="shared" si="27"/>
        <v>765.6</v>
      </c>
      <c r="I152" s="53">
        <f t="shared" ref="I152:I158" si="35">I151</f>
        <v>19450</v>
      </c>
      <c r="J152" s="56">
        <f t="shared" si="28"/>
        <v>13537200</v>
      </c>
      <c r="K152" s="57">
        <f t="shared" si="29"/>
        <v>14620176</v>
      </c>
      <c r="L152" s="57">
        <f t="shared" si="30"/>
        <v>10829760</v>
      </c>
      <c r="M152" s="58">
        <f t="shared" si="31"/>
        <v>36500</v>
      </c>
      <c r="N152" s="57">
        <f t="shared" si="32"/>
        <v>1990560</v>
      </c>
      <c r="S152" s="8"/>
    </row>
    <row r="153" spans="1:19" ht="16.5">
      <c r="A153" s="53">
        <v>152</v>
      </c>
      <c r="B153" s="55">
        <v>2303</v>
      </c>
      <c r="C153" s="73">
        <v>23</v>
      </c>
      <c r="D153" s="54" t="s">
        <v>27</v>
      </c>
      <c r="E153" s="54">
        <v>774</v>
      </c>
      <c r="F153" s="54">
        <v>102</v>
      </c>
      <c r="G153" s="54">
        <f t="shared" si="26"/>
        <v>876</v>
      </c>
      <c r="H153" s="55">
        <f t="shared" si="27"/>
        <v>963.6</v>
      </c>
      <c r="I153" s="53">
        <f>I152</f>
        <v>19450</v>
      </c>
      <c r="J153" s="56">
        <f t="shared" si="28"/>
        <v>17038200</v>
      </c>
      <c r="K153" s="57">
        <f t="shared" si="29"/>
        <v>18401256</v>
      </c>
      <c r="L153" s="57">
        <f t="shared" si="30"/>
        <v>13630560</v>
      </c>
      <c r="M153" s="58">
        <f t="shared" si="31"/>
        <v>46000</v>
      </c>
      <c r="N153" s="57">
        <f t="shared" si="32"/>
        <v>2505360</v>
      </c>
      <c r="S153" s="8"/>
    </row>
    <row r="154" spans="1:19" ht="16.5">
      <c r="A154" s="53">
        <v>153</v>
      </c>
      <c r="B154" s="55">
        <v>2304</v>
      </c>
      <c r="C154" s="73">
        <v>23</v>
      </c>
      <c r="D154" s="54" t="s">
        <v>28</v>
      </c>
      <c r="E154" s="54">
        <v>632</v>
      </c>
      <c r="F154" s="54">
        <v>0</v>
      </c>
      <c r="G154" s="54">
        <f t="shared" si="26"/>
        <v>632</v>
      </c>
      <c r="H154" s="55">
        <f t="shared" si="27"/>
        <v>695.2</v>
      </c>
      <c r="I154" s="53">
        <f t="shared" si="35"/>
        <v>19450</v>
      </c>
      <c r="J154" s="56">
        <f t="shared" si="28"/>
        <v>12292400</v>
      </c>
      <c r="K154" s="57">
        <f t="shared" si="29"/>
        <v>13275792</v>
      </c>
      <c r="L154" s="57">
        <f t="shared" si="30"/>
        <v>9833920</v>
      </c>
      <c r="M154" s="58">
        <f t="shared" si="31"/>
        <v>33000</v>
      </c>
      <c r="N154" s="57">
        <f t="shared" si="32"/>
        <v>1807520.0000000002</v>
      </c>
      <c r="S154" s="8"/>
    </row>
    <row r="155" spans="1:19" ht="16.5">
      <c r="A155" s="53">
        <v>154</v>
      </c>
      <c r="B155" s="55">
        <v>2305</v>
      </c>
      <c r="C155" s="73">
        <v>23</v>
      </c>
      <c r="D155" s="54" t="s">
        <v>28</v>
      </c>
      <c r="E155" s="54">
        <v>629</v>
      </c>
      <c r="F155" s="54">
        <v>0</v>
      </c>
      <c r="G155" s="54">
        <f t="shared" si="26"/>
        <v>629</v>
      </c>
      <c r="H155" s="55">
        <f t="shared" si="27"/>
        <v>691.90000000000009</v>
      </c>
      <c r="I155" s="53">
        <f t="shared" si="35"/>
        <v>19450</v>
      </c>
      <c r="J155" s="56">
        <f t="shared" si="28"/>
        <v>12234050</v>
      </c>
      <c r="K155" s="57">
        <f t="shared" si="29"/>
        <v>13212774</v>
      </c>
      <c r="L155" s="57">
        <f t="shared" si="30"/>
        <v>9787240</v>
      </c>
      <c r="M155" s="58">
        <f t="shared" si="31"/>
        <v>33000</v>
      </c>
      <c r="N155" s="57">
        <f t="shared" si="32"/>
        <v>1798940.0000000002</v>
      </c>
      <c r="S155" s="8"/>
    </row>
    <row r="156" spans="1:19" ht="16.5">
      <c r="A156" s="53">
        <v>155</v>
      </c>
      <c r="B156" s="55">
        <v>2306</v>
      </c>
      <c r="C156" s="73">
        <v>23</v>
      </c>
      <c r="D156" s="54" t="s">
        <v>28</v>
      </c>
      <c r="E156" s="54">
        <v>582</v>
      </c>
      <c r="F156" s="54">
        <v>0</v>
      </c>
      <c r="G156" s="54">
        <f t="shared" si="26"/>
        <v>582</v>
      </c>
      <c r="H156" s="55">
        <f t="shared" si="27"/>
        <v>640.20000000000005</v>
      </c>
      <c r="I156" s="53">
        <f>I155</f>
        <v>19450</v>
      </c>
      <c r="J156" s="56">
        <f t="shared" si="28"/>
        <v>11319900</v>
      </c>
      <c r="K156" s="57">
        <f t="shared" si="29"/>
        <v>12225492</v>
      </c>
      <c r="L156" s="57">
        <f t="shared" si="30"/>
        <v>9055920</v>
      </c>
      <c r="M156" s="58">
        <f t="shared" si="31"/>
        <v>30500</v>
      </c>
      <c r="N156" s="57">
        <f t="shared" si="32"/>
        <v>1664520.0000000002</v>
      </c>
      <c r="S156" s="8"/>
    </row>
    <row r="157" spans="1:19" ht="16.5">
      <c r="A157" s="53">
        <v>156</v>
      </c>
      <c r="B157" s="55">
        <v>2307</v>
      </c>
      <c r="C157" s="73">
        <v>23</v>
      </c>
      <c r="D157" s="54" t="s">
        <v>27</v>
      </c>
      <c r="E157" s="54">
        <v>846</v>
      </c>
      <c r="F157" s="54">
        <v>55</v>
      </c>
      <c r="G157" s="54">
        <f t="shared" si="26"/>
        <v>901</v>
      </c>
      <c r="H157" s="55">
        <f t="shared" si="27"/>
        <v>991.10000000000014</v>
      </c>
      <c r="I157" s="53">
        <f t="shared" si="35"/>
        <v>19450</v>
      </c>
      <c r="J157" s="56">
        <f t="shared" si="28"/>
        <v>17524450</v>
      </c>
      <c r="K157" s="57">
        <f t="shared" si="29"/>
        <v>18926406</v>
      </c>
      <c r="L157" s="57">
        <f t="shared" si="30"/>
        <v>14019560</v>
      </c>
      <c r="M157" s="58">
        <f t="shared" si="31"/>
        <v>47500</v>
      </c>
      <c r="N157" s="57">
        <f t="shared" si="32"/>
        <v>2576860.0000000005</v>
      </c>
      <c r="S157" s="8"/>
    </row>
    <row r="158" spans="1:19" ht="16.5">
      <c r="A158" s="53">
        <v>157</v>
      </c>
      <c r="B158" s="55">
        <v>2308</v>
      </c>
      <c r="C158" s="73">
        <v>23</v>
      </c>
      <c r="D158" s="54" t="s">
        <v>28</v>
      </c>
      <c r="E158" s="54">
        <v>647</v>
      </c>
      <c r="F158" s="54">
        <v>51</v>
      </c>
      <c r="G158" s="54">
        <f t="shared" si="26"/>
        <v>698</v>
      </c>
      <c r="H158" s="55">
        <f t="shared" si="27"/>
        <v>767.80000000000007</v>
      </c>
      <c r="I158" s="53">
        <f t="shared" si="35"/>
        <v>19450</v>
      </c>
      <c r="J158" s="56">
        <f t="shared" si="28"/>
        <v>13576100</v>
      </c>
      <c r="K158" s="57">
        <f t="shared" si="29"/>
        <v>14662188</v>
      </c>
      <c r="L158" s="57">
        <f t="shared" si="30"/>
        <v>10860880</v>
      </c>
      <c r="M158" s="58">
        <f t="shared" si="31"/>
        <v>36500</v>
      </c>
      <c r="N158" s="57">
        <f t="shared" si="32"/>
        <v>1996280.0000000002</v>
      </c>
      <c r="S158" s="8"/>
    </row>
    <row r="159" spans="1:19" ht="16.5">
      <c r="A159" s="53">
        <v>158</v>
      </c>
      <c r="B159" s="55">
        <v>2401</v>
      </c>
      <c r="C159" s="73">
        <v>24</v>
      </c>
      <c r="D159" s="54" t="s">
        <v>27</v>
      </c>
      <c r="E159" s="54">
        <v>872</v>
      </c>
      <c r="F159" s="54">
        <v>54</v>
      </c>
      <c r="G159" s="54">
        <f t="shared" si="26"/>
        <v>926</v>
      </c>
      <c r="H159" s="55">
        <f t="shared" si="27"/>
        <v>1018.6000000000001</v>
      </c>
      <c r="I159" s="53">
        <f>I158+50</f>
        <v>19500</v>
      </c>
      <c r="J159" s="56">
        <f t="shared" si="28"/>
        <v>18057000</v>
      </c>
      <c r="K159" s="57">
        <f t="shared" si="29"/>
        <v>19501560</v>
      </c>
      <c r="L159" s="57">
        <f t="shared" si="30"/>
        <v>14445600</v>
      </c>
      <c r="M159" s="58">
        <f t="shared" si="31"/>
        <v>49000</v>
      </c>
      <c r="N159" s="57">
        <f t="shared" si="32"/>
        <v>2648360.0000000005</v>
      </c>
      <c r="S159" s="8"/>
    </row>
    <row r="160" spans="1:19" ht="16.5">
      <c r="A160" s="53">
        <v>159</v>
      </c>
      <c r="B160" s="55">
        <v>2402</v>
      </c>
      <c r="C160" s="73">
        <v>24</v>
      </c>
      <c r="D160" s="54" t="s">
        <v>28</v>
      </c>
      <c r="E160" s="54">
        <v>647</v>
      </c>
      <c r="F160" s="54">
        <v>49</v>
      </c>
      <c r="G160" s="54">
        <f t="shared" si="26"/>
        <v>696</v>
      </c>
      <c r="H160" s="55">
        <f t="shared" si="27"/>
        <v>765.6</v>
      </c>
      <c r="I160" s="53">
        <f t="shared" ref="I160:I166" si="36">I159</f>
        <v>19500</v>
      </c>
      <c r="J160" s="56">
        <f t="shared" si="28"/>
        <v>13572000</v>
      </c>
      <c r="K160" s="57">
        <f t="shared" si="29"/>
        <v>14657760</v>
      </c>
      <c r="L160" s="57">
        <f t="shared" si="30"/>
        <v>10857600</v>
      </c>
      <c r="M160" s="58">
        <f t="shared" si="31"/>
        <v>36500</v>
      </c>
      <c r="N160" s="57">
        <f t="shared" si="32"/>
        <v>1990560</v>
      </c>
      <c r="S160" s="8"/>
    </row>
    <row r="161" spans="1:19" ht="16.5">
      <c r="A161" s="53">
        <v>160</v>
      </c>
      <c r="B161" s="55">
        <v>2403</v>
      </c>
      <c r="C161" s="73">
        <v>24</v>
      </c>
      <c r="D161" s="54" t="s">
        <v>27</v>
      </c>
      <c r="E161" s="54">
        <v>774</v>
      </c>
      <c r="F161" s="54">
        <v>102</v>
      </c>
      <c r="G161" s="54">
        <f t="shared" si="26"/>
        <v>876</v>
      </c>
      <c r="H161" s="55">
        <f t="shared" si="27"/>
        <v>963.6</v>
      </c>
      <c r="I161" s="53">
        <f>I160</f>
        <v>19500</v>
      </c>
      <c r="J161" s="56">
        <f t="shared" si="28"/>
        <v>17082000</v>
      </c>
      <c r="K161" s="57">
        <f t="shared" si="29"/>
        <v>18448560</v>
      </c>
      <c r="L161" s="57">
        <f t="shared" si="30"/>
        <v>13665600</v>
      </c>
      <c r="M161" s="58">
        <f t="shared" si="31"/>
        <v>46000</v>
      </c>
      <c r="N161" s="57">
        <f t="shared" si="32"/>
        <v>2505360</v>
      </c>
      <c r="S161" s="8"/>
    </row>
    <row r="162" spans="1:19" ht="16.5">
      <c r="A162" s="53">
        <v>161</v>
      </c>
      <c r="B162" s="55">
        <v>2404</v>
      </c>
      <c r="C162" s="73">
        <v>24</v>
      </c>
      <c r="D162" s="54" t="s">
        <v>28</v>
      </c>
      <c r="E162" s="54">
        <v>632</v>
      </c>
      <c r="F162" s="54">
        <v>0</v>
      </c>
      <c r="G162" s="54">
        <f t="shared" si="26"/>
        <v>632</v>
      </c>
      <c r="H162" s="55">
        <f t="shared" si="27"/>
        <v>695.2</v>
      </c>
      <c r="I162" s="53">
        <f t="shared" si="36"/>
        <v>19500</v>
      </c>
      <c r="J162" s="56">
        <f t="shared" si="28"/>
        <v>12324000</v>
      </c>
      <c r="K162" s="57">
        <f t="shared" si="29"/>
        <v>13309920</v>
      </c>
      <c r="L162" s="57">
        <f t="shared" si="30"/>
        <v>9859200</v>
      </c>
      <c r="M162" s="58">
        <f t="shared" si="31"/>
        <v>33500</v>
      </c>
      <c r="N162" s="57">
        <f t="shared" si="32"/>
        <v>1807520.0000000002</v>
      </c>
      <c r="S162" s="8"/>
    </row>
    <row r="163" spans="1:19" ht="16.5">
      <c r="A163" s="53">
        <v>162</v>
      </c>
      <c r="B163" s="55">
        <v>2405</v>
      </c>
      <c r="C163" s="73">
        <v>24</v>
      </c>
      <c r="D163" s="54" t="s">
        <v>28</v>
      </c>
      <c r="E163" s="54">
        <v>629</v>
      </c>
      <c r="F163" s="54">
        <v>0</v>
      </c>
      <c r="G163" s="54">
        <f t="shared" si="26"/>
        <v>629</v>
      </c>
      <c r="H163" s="55">
        <f t="shared" si="27"/>
        <v>691.90000000000009</v>
      </c>
      <c r="I163" s="53">
        <f t="shared" si="36"/>
        <v>19500</v>
      </c>
      <c r="J163" s="56">
        <f t="shared" si="28"/>
        <v>12265500</v>
      </c>
      <c r="K163" s="57">
        <f t="shared" si="29"/>
        <v>13246740</v>
      </c>
      <c r="L163" s="57">
        <f t="shared" si="30"/>
        <v>9812400</v>
      </c>
      <c r="M163" s="58">
        <f t="shared" si="31"/>
        <v>33000</v>
      </c>
      <c r="N163" s="57">
        <f t="shared" si="32"/>
        <v>1798940.0000000002</v>
      </c>
      <c r="S163" s="8"/>
    </row>
    <row r="164" spans="1:19" ht="16.5">
      <c r="A164" s="53">
        <v>163</v>
      </c>
      <c r="B164" s="55">
        <v>2406</v>
      </c>
      <c r="C164" s="73">
        <v>24</v>
      </c>
      <c r="D164" s="54" t="s">
        <v>28</v>
      </c>
      <c r="E164" s="54">
        <v>582</v>
      </c>
      <c r="F164" s="54">
        <v>0</v>
      </c>
      <c r="G164" s="54">
        <f t="shared" si="26"/>
        <v>582</v>
      </c>
      <c r="H164" s="55">
        <f t="shared" si="27"/>
        <v>640.20000000000005</v>
      </c>
      <c r="I164" s="53">
        <f>I163</f>
        <v>19500</v>
      </c>
      <c r="J164" s="56">
        <f t="shared" si="28"/>
        <v>11349000</v>
      </c>
      <c r="K164" s="57">
        <f t="shared" si="29"/>
        <v>12256920</v>
      </c>
      <c r="L164" s="57">
        <f t="shared" si="30"/>
        <v>9079200</v>
      </c>
      <c r="M164" s="58">
        <f t="shared" si="31"/>
        <v>30500</v>
      </c>
      <c r="N164" s="57">
        <f t="shared" si="32"/>
        <v>1664520.0000000002</v>
      </c>
      <c r="S164" s="8"/>
    </row>
    <row r="165" spans="1:19" ht="16.5">
      <c r="A165" s="53">
        <v>164</v>
      </c>
      <c r="B165" s="55">
        <v>2407</v>
      </c>
      <c r="C165" s="73">
        <v>24</v>
      </c>
      <c r="D165" s="54" t="s">
        <v>27</v>
      </c>
      <c r="E165" s="54">
        <v>846</v>
      </c>
      <c r="F165" s="54">
        <v>55</v>
      </c>
      <c r="G165" s="54">
        <f t="shared" si="26"/>
        <v>901</v>
      </c>
      <c r="H165" s="55">
        <f t="shared" si="27"/>
        <v>991.10000000000014</v>
      </c>
      <c r="I165" s="53">
        <f t="shared" si="36"/>
        <v>19500</v>
      </c>
      <c r="J165" s="56">
        <f t="shared" si="28"/>
        <v>17569500</v>
      </c>
      <c r="K165" s="57">
        <f t="shared" si="29"/>
        <v>18975060</v>
      </c>
      <c r="L165" s="57">
        <f t="shared" si="30"/>
        <v>14055600</v>
      </c>
      <c r="M165" s="58">
        <f t="shared" si="31"/>
        <v>47500</v>
      </c>
      <c r="N165" s="57">
        <f t="shared" si="32"/>
        <v>2576860.0000000005</v>
      </c>
      <c r="S165" s="8"/>
    </row>
    <row r="166" spans="1:19" ht="16.5">
      <c r="A166" s="53">
        <v>165</v>
      </c>
      <c r="B166" s="55">
        <v>2408</v>
      </c>
      <c r="C166" s="73">
        <v>24</v>
      </c>
      <c r="D166" s="54" t="s">
        <v>28</v>
      </c>
      <c r="E166" s="54">
        <v>647</v>
      </c>
      <c r="F166" s="54">
        <v>51</v>
      </c>
      <c r="G166" s="54">
        <f t="shared" si="26"/>
        <v>698</v>
      </c>
      <c r="H166" s="55">
        <f t="shared" si="27"/>
        <v>767.80000000000007</v>
      </c>
      <c r="I166" s="53">
        <f t="shared" si="36"/>
        <v>19500</v>
      </c>
      <c r="J166" s="56">
        <f t="shared" si="28"/>
        <v>13611000</v>
      </c>
      <c r="K166" s="57">
        <f t="shared" si="29"/>
        <v>14699880</v>
      </c>
      <c r="L166" s="57">
        <f t="shared" si="30"/>
        <v>10888800</v>
      </c>
      <c r="M166" s="58">
        <f t="shared" si="31"/>
        <v>36500</v>
      </c>
      <c r="N166" s="57">
        <f t="shared" si="32"/>
        <v>1996280.0000000002</v>
      </c>
      <c r="S166" s="8"/>
    </row>
    <row r="167" spans="1:19" ht="16.5">
      <c r="A167" s="53">
        <v>166</v>
      </c>
      <c r="B167" s="55">
        <v>2409</v>
      </c>
      <c r="C167" s="73">
        <v>24</v>
      </c>
      <c r="D167" s="54" t="s">
        <v>28</v>
      </c>
      <c r="E167" s="54">
        <v>636</v>
      </c>
      <c r="F167" s="54">
        <v>51</v>
      </c>
      <c r="G167" s="54">
        <f t="shared" si="26"/>
        <v>687</v>
      </c>
      <c r="H167" s="55">
        <f t="shared" si="27"/>
        <v>755.7</v>
      </c>
      <c r="I167" s="53">
        <f>I166</f>
        <v>19500</v>
      </c>
      <c r="J167" s="56">
        <f t="shared" si="28"/>
        <v>13396500</v>
      </c>
      <c r="K167" s="57">
        <f t="shared" si="29"/>
        <v>14468220</v>
      </c>
      <c r="L167" s="57">
        <f t="shared" si="30"/>
        <v>10717200</v>
      </c>
      <c r="M167" s="58">
        <f t="shared" si="31"/>
        <v>36000</v>
      </c>
      <c r="N167" s="57">
        <f t="shared" si="32"/>
        <v>1964820.0000000002</v>
      </c>
      <c r="S167" s="8"/>
    </row>
    <row r="168" spans="1:19" ht="16.5">
      <c r="A168" s="53">
        <v>167</v>
      </c>
      <c r="B168" s="55">
        <v>2501</v>
      </c>
      <c r="C168" s="73">
        <v>25</v>
      </c>
      <c r="D168" s="54" t="s">
        <v>28</v>
      </c>
      <c r="E168" s="54">
        <v>704</v>
      </c>
      <c r="F168" s="54">
        <v>54</v>
      </c>
      <c r="G168" s="54">
        <f t="shared" si="26"/>
        <v>758</v>
      </c>
      <c r="H168" s="55">
        <f t="shared" si="27"/>
        <v>833.80000000000007</v>
      </c>
      <c r="I168" s="53">
        <f>I167+50</f>
        <v>19550</v>
      </c>
      <c r="J168" s="56">
        <f t="shared" si="28"/>
        <v>14818900</v>
      </c>
      <c r="K168" s="57">
        <f t="shared" si="29"/>
        <v>16004412</v>
      </c>
      <c r="L168" s="57">
        <f t="shared" si="30"/>
        <v>11855120</v>
      </c>
      <c r="M168" s="58">
        <f t="shared" si="31"/>
        <v>40000</v>
      </c>
      <c r="N168" s="57">
        <f t="shared" si="32"/>
        <v>2167880</v>
      </c>
      <c r="S168" s="8"/>
    </row>
    <row r="169" spans="1:19" ht="16.5">
      <c r="A169" s="53">
        <v>168</v>
      </c>
      <c r="B169" s="55">
        <v>2502</v>
      </c>
      <c r="C169" s="73">
        <v>25</v>
      </c>
      <c r="D169" s="54" t="s">
        <v>35</v>
      </c>
      <c r="E169" s="54">
        <v>475</v>
      </c>
      <c r="F169" s="54">
        <v>49</v>
      </c>
      <c r="G169" s="54">
        <f t="shared" si="26"/>
        <v>524</v>
      </c>
      <c r="H169" s="55">
        <f t="shared" si="27"/>
        <v>576.40000000000009</v>
      </c>
      <c r="I169" s="53">
        <f t="shared" ref="I169:I175" si="37">I168</f>
        <v>19550</v>
      </c>
      <c r="J169" s="56">
        <f t="shared" si="28"/>
        <v>10244200</v>
      </c>
      <c r="K169" s="57">
        <f t="shared" si="29"/>
        <v>11063736</v>
      </c>
      <c r="L169" s="57">
        <f t="shared" si="30"/>
        <v>8195360</v>
      </c>
      <c r="M169" s="58">
        <f t="shared" si="31"/>
        <v>27500</v>
      </c>
      <c r="N169" s="57">
        <f t="shared" si="32"/>
        <v>1498640.0000000002</v>
      </c>
      <c r="S169" s="8"/>
    </row>
    <row r="170" spans="1:19" ht="16.5">
      <c r="A170" s="53">
        <v>169</v>
      </c>
      <c r="B170" s="55">
        <v>2503</v>
      </c>
      <c r="C170" s="73">
        <v>25</v>
      </c>
      <c r="D170" s="54" t="s">
        <v>28</v>
      </c>
      <c r="E170" s="54">
        <v>711</v>
      </c>
      <c r="F170" s="54">
        <v>49</v>
      </c>
      <c r="G170" s="54">
        <f t="shared" si="26"/>
        <v>760</v>
      </c>
      <c r="H170" s="55">
        <f t="shared" si="27"/>
        <v>836.00000000000011</v>
      </c>
      <c r="I170" s="53">
        <f>I169</f>
        <v>19550</v>
      </c>
      <c r="J170" s="56">
        <f t="shared" si="28"/>
        <v>14858000</v>
      </c>
      <c r="K170" s="57">
        <f t="shared" si="29"/>
        <v>16046640</v>
      </c>
      <c r="L170" s="57">
        <f t="shared" si="30"/>
        <v>11886400</v>
      </c>
      <c r="M170" s="58">
        <f t="shared" si="31"/>
        <v>40000</v>
      </c>
      <c r="N170" s="57">
        <f t="shared" si="32"/>
        <v>2173600.0000000005</v>
      </c>
      <c r="S170" s="8"/>
    </row>
    <row r="171" spans="1:19" ht="16.5">
      <c r="A171" s="53">
        <v>170</v>
      </c>
      <c r="B171" s="55">
        <v>2504</v>
      </c>
      <c r="C171" s="73">
        <v>25</v>
      </c>
      <c r="D171" s="54" t="s">
        <v>35</v>
      </c>
      <c r="E171" s="54">
        <v>509</v>
      </c>
      <c r="F171" s="54">
        <v>0</v>
      </c>
      <c r="G171" s="54">
        <f t="shared" si="26"/>
        <v>509</v>
      </c>
      <c r="H171" s="55">
        <f t="shared" si="27"/>
        <v>559.90000000000009</v>
      </c>
      <c r="I171" s="53">
        <f t="shared" si="37"/>
        <v>19550</v>
      </c>
      <c r="J171" s="56">
        <f t="shared" si="28"/>
        <v>9950950</v>
      </c>
      <c r="K171" s="57">
        <f t="shared" si="29"/>
        <v>10747026</v>
      </c>
      <c r="L171" s="57">
        <f t="shared" si="30"/>
        <v>7960760</v>
      </c>
      <c r="M171" s="58">
        <f t="shared" si="31"/>
        <v>27000</v>
      </c>
      <c r="N171" s="57">
        <f t="shared" si="32"/>
        <v>1455740.0000000002</v>
      </c>
      <c r="S171" s="8"/>
    </row>
    <row r="172" spans="1:19" ht="16.5">
      <c r="A172" s="53">
        <v>171</v>
      </c>
      <c r="B172" s="55">
        <v>2505</v>
      </c>
      <c r="C172" s="73">
        <v>25</v>
      </c>
      <c r="D172" s="54" t="s">
        <v>35</v>
      </c>
      <c r="E172" s="54">
        <v>477</v>
      </c>
      <c r="F172" s="54">
        <v>0</v>
      </c>
      <c r="G172" s="54">
        <f t="shared" si="26"/>
        <v>477</v>
      </c>
      <c r="H172" s="55">
        <f t="shared" si="27"/>
        <v>524.70000000000005</v>
      </c>
      <c r="I172" s="53">
        <f t="shared" si="37"/>
        <v>19550</v>
      </c>
      <c r="J172" s="56">
        <f t="shared" si="28"/>
        <v>9325350</v>
      </c>
      <c r="K172" s="57">
        <f t="shared" si="29"/>
        <v>10071378</v>
      </c>
      <c r="L172" s="57">
        <f t="shared" si="30"/>
        <v>7460280</v>
      </c>
      <c r="M172" s="58">
        <f t="shared" si="31"/>
        <v>25000</v>
      </c>
      <c r="N172" s="57">
        <f t="shared" si="32"/>
        <v>1364220.0000000002</v>
      </c>
      <c r="S172" s="8"/>
    </row>
    <row r="173" spans="1:19" ht="16.5">
      <c r="A173" s="53">
        <v>172</v>
      </c>
      <c r="B173" s="55">
        <v>2506</v>
      </c>
      <c r="C173" s="73">
        <v>25</v>
      </c>
      <c r="D173" s="54" t="s">
        <v>35</v>
      </c>
      <c r="E173" s="54">
        <v>441</v>
      </c>
      <c r="F173" s="54">
        <v>0</v>
      </c>
      <c r="G173" s="54">
        <f t="shared" si="26"/>
        <v>441</v>
      </c>
      <c r="H173" s="55">
        <f t="shared" si="27"/>
        <v>485.1</v>
      </c>
      <c r="I173" s="53">
        <f>I172</f>
        <v>19550</v>
      </c>
      <c r="J173" s="56">
        <f t="shared" si="28"/>
        <v>8621550</v>
      </c>
      <c r="K173" s="57">
        <f t="shared" si="29"/>
        <v>9311274</v>
      </c>
      <c r="L173" s="57">
        <f t="shared" si="30"/>
        <v>6897240</v>
      </c>
      <c r="M173" s="58">
        <f t="shared" si="31"/>
        <v>23500</v>
      </c>
      <c r="N173" s="57">
        <f t="shared" si="32"/>
        <v>1261260</v>
      </c>
      <c r="S173" s="8"/>
    </row>
    <row r="174" spans="1:19" ht="16.5">
      <c r="A174" s="53">
        <v>173</v>
      </c>
      <c r="B174" s="55">
        <v>2507</v>
      </c>
      <c r="C174" s="73">
        <v>25</v>
      </c>
      <c r="D174" s="54" t="s">
        <v>28</v>
      </c>
      <c r="E174" s="54">
        <v>679</v>
      </c>
      <c r="F174" s="54">
        <v>55</v>
      </c>
      <c r="G174" s="54">
        <f t="shared" si="26"/>
        <v>734</v>
      </c>
      <c r="H174" s="55">
        <f t="shared" si="27"/>
        <v>807.40000000000009</v>
      </c>
      <c r="I174" s="53">
        <f t="shared" si="37"/>
        <v>19550</v>
      </c>
      <c r="J174" s="56">
        <f t="shared" si="28"/>
        <v>14349700</v>
      </c>
      <c r="K174" s="57">
        <f t="shared" si="29"/>
        <v>15497676</v>
      </c>
      <c r="L174" s="57">
        <f t="shared" si="30"/>
        <v>11479760</v>
      </c>
      <c r="M174" s="58">
        <f t="shared" si="31"/>
        <v>38500</v>
      </c>
      <c r="N174" s="57">
        <f t="shared" si="32"/>
        <v>2099240.0000000005</v>
      </c>
      <c r="S174" s="8"/>
    </row>
    <row r="175" spans="1:19" ht="16.5">
      <c r="A175" s="53">
        <v>174</v>
      </c>
      <c r="B175" s="55">
        <v>2508</v>
      </c>
      <c r="C175" s="73">
        <v>25</v>
      </c>
      <c r="D175" s="54" t="s">
        <v>35</v>
      </c>
      <c r="E175" s="54">
        <v>496</v>
      </c>
      <c r="F175" s="54">
        <v>51</v>
      </c>
      <c r="G175" s="54">
        <f t="shared" si="26"/>
        <v>547</v>
      </c>
      <c r="H175" s="55">
        <f t="shared" si="27"/>
        <v>601.70000000000005</v>
      </c>
      <c r="I175" s="53">
        <f t="shared" si="37"/>
        <v>19550</v>
      </c>
      <c r="J175" s="56">
        <f t="shared" si="28"/>
        <v>10693850</v>
      </c>
      <c r="K175" s="57">
        <f t="shared" si="29"/>
        <v>11549358</v>
      </c>
      <c r="L175" s="57">
        <f t="shared" si="30"/>
        <v>8555080</v>
      </c>
      <c r="M175" s="58">
        <f t="shared" si="31"/>
        <v>29000</v>
      </c>
      <c r="N175" s="57">
        <f t="shared" si="32"/>
        <v>1564420.0000000002</v>
      </c>
      <c r="S175" s="8"/>
    </row>
    <row r="176" spans="1:19" ht="16.5">
      <c r="A176" s="53">
        <v>175</v>
      </c>
      <c r="B176" s="55">
        <v>2509</v>
      </c>
      <c r="C176" s="73">
        <v>25</v>
      </c>
      <c r="D176" s="54" t="s">
        <v>35</v>
      </c>
      <c r="E176" s="54">
        <v>513</v>
      </c>
      <c r="F176" s="54">
        <v>51</v>
      </c>
      <c r="G176" s="54">
        <f t="shared" si="26"/>
        <v>564</v>
      </c>
      <c r="H176" s="55">
        <f t="shared" si="27"/>
        <v>620.40000000000009</v>
      </c>
      <c r="I176" s="53">
        <f>I175</f>
        <v>19550</v>
      </c>
      <c r="J176" s="56">
        <f t="shared" si="28"/>
        <v>11026200</v>
      </c>
      <c r="K176" s="57">
        <f t="shared" si="29"/>
        <v>11908296</v>
      </c>
      <c r="L176" s="57">
        <f t="shared" si="30"/>
        <v>8820960</v>
      </c>
      <c r="M176" s="58">
        <f t="shared" si="31"/>
        <v>30000</v>
      </c>
      <c r="N176" s="57">
        <f t="shared" si="32"/>
        <v>1613040.0000000002</v>
      </c>
      <c r="S176" s="8"/>
    </row>
    <row r="177" spans="1:18" s="38" customFormat="1">
      <c r="A177" s="74" t="s">
        <v>3</v>
      </c>
      <c r="B177" s="75"/>
      <c r="C177" s="75"/>
      <c r="D177" s="76"/>
      <c r="E177" s="59">
        <f t="shared" ref="E177:H177" si="38">SUM(E2:E176)</f>
        <v>121575</v>
      </c>
      <c r="F177" s="59">
        <f t="shared" si="38"/>
        <v>6243</v>
      </c>
      <c r="G177" s="59">
        <f t="shared" si="38"/>
        <v>127818</v>
      </c>
      <c r="H177" s="60">
        <f t="shared" si="38"/>
        <v>140599.8000000001</v>
      </c>
      <c r="I177" s="55"/>
      <c r="J177" s="61">
        <f t="shared" ref="J177:L177" si="39">SUM(J2:J176)</f>
        <v>2437586000</v>
      </c>
      <c r="K177" s="62">
        <f t="shared" si="39"/>
        <v>2632592880</v>
      </c>
      <c r="L177" s="62">
        <f t="shared" si="39"/>
        <v>1950068800</v>
      </c>
      <c r="M177" s="63"/>
      <c r="N177" s="62">
        <f>SUM(N2:N176)</f>
        <v>365559480</v>
      </c>
      <c r="R177" s="39"/>
    </row>
  </sheetData>
  <mergeCells count="1">
    <mergeCell ref="A177:D177"/>
  </mergeCells>
  <phoneticPr fontId="1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B0735-CCBB-4A86-9CAF-EE343CABF7B4}">
  <dimension ref="A1:L8"/>
  <sheetViews>
    <sheetView zoomScale="145" zoomScaleNormal="145" workbookViewId="0">
      <selection activeCell="H6" sqref="H6"/>
    </sheetView>
  </sheetViews>
  <sheetFormatPr defaultRowHeight="15"/>
  <cols>
    <col min="2" max="2" width="14" style="1" customWidth="1"/>
    <col min="3" max="3" width="10.42578125" style="1" customWidth="1"/>
    <col min="4" max="4" width="15.140625" style="1" bestFit="1" customWidth="1"/>
    <col min="5" max="5" width="11.85546875" style="1" bestFit="1" customWidth="1"/>
    <col min="6" max="6" width="19.28515625" style="1" customWidth="1"/>
    <col min="7" max="7" width="21" style="1" customWidth="1"/>
    <col min="8" max="8" width="16.85546875" style="1" bestFit="1" customWidth="1"/>
    <col min="9" max="9" width="19.28515625" style="1" customWidth="1"/>
    <col min="11" max="11" width="15.28515625" bestFit="1" customWidth="1"/>
  </cols>
  <sheetData>
    <row r="1" spans="1:12" s="82" customFormat="1" ht="21" customHeight="1">
      <c r="A1" s="79" t="s">
        <v>4</v>
      </c>
      <c r="B1" s="79" t="s">
        <v>25</v>
      </c>
      <c r="C1" s="79" t="s">
        <v>5</v>
      </c>
      <c r="D1" s="79" t="s">
        <v>6</v>
      </c>
      <c r="E1" s="79" t="s">
        <v>7</v>
      </c>
      <c r="F1" s="79" t="s">
        <v>8</v>
      </c>
      <c r="G1" s="79" t="s">
        <v>9</v>
      </c>
      <c r="H1" s="79" t="s">
        <v>26</v>
      </c>
      <c r="I1" s="80" t="s">
        <v>20</v>
      </c>
      <c r="J1" s="81"/>
      <c r="K1" s="81"/>
      <c r="L1" s="81"/>
    </row>
    <row r="2" spans="1:12" s="82" customFormat="1" ht="68.25" customHeight="1">
      <c r="A2" s="79">
        <v>1</v>
      </c>
      <c r="B2" s="83" t="s">
        <v>39</v>
      </c>
      <c r="C2" s="79">
        <f>112+6+57</f>
        <v>175</v>
      </c>
      <c r="D2" s="84">
        <f>'Millennium Celesta'!G177</f>
        <v>127818</v>
      </c>
      <c r="E2" s="84">
        <f>'Millennium Celesta'!H177</f>
        <v>140599.8000000001</v>
      </c>
      <c r="F2" s="85">
        <f>'Millennium Celesta'!J177</f>
        <v>2437586000</v>
      </c>
      <c r="G2" s="85">
        <f>'Millennium Celesta'!K177</f>
        <v>2632592880</v>
      </c>
      <c r="H2" s="85">
        <f>'Millennium Celesta'!L177</f>
        <v>1950068800</v>
      </c>
      <c r="I2" s="86"/>
      <c r="J2" s="81"/>
      <c r="K2" s="81"/>
      <c r="L2" s="81"/>
    </row>
    <row r="3" spans="1:12" s="82" customFormat="1" ht="16.5">
      <c r="A3" s="86"/>
      <c r="B3" s="87"/>
      <c r="C3" s="86"/>
      <c r="D3" s="88"/>
      <c r="E3" s="88"/>
      <c r="F3" s="89"/>
      <c r="G3" s="89"/>
      <c r="H3" s="86"/>
      <c r="I3" s="90"/>
    </row>
    <row r="4" spans="1:12" s="81" customFormat="1" ht="16.5">
      <c r="A4" s="86"/>
      <c r="B4" s="87"/>
      <c r="C4" s="86"/>
      <c r="D4" s="88"/>
      <c r="E4" s="88"/>
      <c r="F4" s="91"/>
      <c r="G4" s="91"/>
      <c r="H4" s="86"/>
      <c r="I4" s="90"/>
    </row>
    <row r="5" spans="1:12" s="82" customFormat="1" ht="15.75">
      <c r="B5" s="92"/>
      <c r="C5" s="93"/>
      <c r="D5" s="94"/>
      <c r="E5" s="94"/>
      <c r="F5" s="95"/>
      <c r="G5" s="95"/>
      <c r="H5" s="96">
        <f>E2*2600</f>
        <v>365559480.0000003</v>
      </c>
      <c r="I5" s="97"/>
    </row>
    <row r="6" spans="1:12" s="98" customFormat="1">
      <c r="B6" s="99"/>
      <c r="C6" s="99"/>
      <c r="D6" s="99"/>
      <c r="E6" s="99"/>
      <c r="F6" s="99"/>
      <c r="G6" s="99"/>
      <c r="H6" s="100">
        <f>H5*20%</f>
        <v>73111896.00000006</v>
      </c>
      <c r="I6" s="99"/>
    </row>
    <row r="7" spans="1:12" s="98" customFormat="1">
      <c r="B7" s="99"/>
      <c r="C7" s="99"/>
      <c r="D7" s="99"/>
      <c r="E7" s="99"/>
      <c r="F7" s="99"/>
      <c r="G7" s="99"/>
      <c r="H7" s="99"/>
      <c r="I7" s="99"/>
    </row>
    <row r="8" spans="1:12" s="98" customFormat="1">
      <c r="B8" s="99"/>
      <c r="C8" s="99"/>
      <c r="D8" s="99"/>
      <c r="E8" s="99"/>
      <c r="F8" s="99"/>
      <c r="G8" s="99"/>
      <c r="H8" s="99"/>
      <c r="I8" s="99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98FBA-0B15-44AF-A107-08E97B586124}">
  <sheetPr filterMode="1"/>
  <dimension ref="A1:K87"/>
  <sheetViews>
    <sheetView topLeftCell="A46" zoomScale="130" zoomScaleNormal="130" workbookViewId="0">
      <selection activeCell="G78" sqref="G78"/>
    </sheetView>
  </sheetViews>
  <sheetFormatPr defaultRowHeight="16.5"/>
  <cols>
    <col min="1" max="2" width="9.140625" style="32"/>
    <col min="3" max="3" width="17.140625" style="32" customWidth="1"/>
    <col min="4" max="4" width="10.85546875" style="32" bestFit="1" customWidth="1"/>
    <col min="5" max="16384" width="9.140625" style="32"/>
  </cols>
  <sheetData>
    <row r="1" spans="1:11" ht="17.25" thickBot="1"/>
    <row r="2" spans="1:11" ht="17.25" thickBot="1">
      <c r="B2" s="41"/>
      <c r="C2" s="44"/>
      <c r="D2" s="44"/>
      <c r="E2" s="44"/>
      <c r="F2" s="44"/>
    </row>
    <row r="3" spans="1:11" ht="17.25" thickBot="1">
      <c r="B3" s="42"/>
      <c r="C3" s="42"/>
      <c r="D3" s="42"/>
      <c r="E3" s="35"/>
      <c r="F3" s="42"/>
    </row>
    <row r="4" spans="1:11" ht="17.25" thickBot="1">
      <c r="A4" s="34"/>
      <c r="B4" s="42"/>
      <c r="C4" s="42"/>
      <c r="D4" s="42"/>
      <c r="E4" s="35"/>
      <c r="F4" s="42"/>
    </row>
    <row r="5" spans="1:11" ht="17.25" thickBot="1">
      <c r="A5" s="34"/>
      <c r="B5" s="42"/>
      <c r="C5" s="42"/>
      <c r="D5" s="42"/>
      <c r="E5" s="35"/>
      <c r="F5" s="42"/>
    </row>
    <row r="6" spans="1:11" ht="17.25" thickBot="1">
      <c r="A6" s="34"/>
      <c r="B6" s="42"/>
      <c r="C6" s="42"/>
      <c r="D6" s="42"/>
      <c r="E6" s="35"/>
      <c r="F6" s="42"/>
      <c r="I6" s="33"/>
      <c r="J6" s="33"/>
      <c r="K6" s="33"/>
    </row>
    <row r="7" spans="1:11" ht="17.25" thickBot="1">
      <c r="A7" s="34"/>
      <c r="B7" s="42"/>
      <c r="C7" s="42"/>
      <c r="D7" s="42"/>
      <c r="E7" s="35"/>
      <c r="F7" s="42"/>
      <c r="I7" s="34"/>
      <c r="J7" s="34"/>
      <c r="K7" s="34"/>
    </row>
    <row r="8" spans="1:11" ht="17.25" thickBot="1">
      <c r="A8" s="34"/>
      <c r="B8" s="42"/>
      <c r="C8" s="42"/>
      <c r="D8" s="42"/>
      <c r="E8" s="35"/>
      <c r="F8" s="42"/>
      <c r="I8" s="34"/>
      <c r="J8" s="34"/>
      <c r="K8" s="34"/>
    </row>
    <row r="9" spans="1:11" ht="17.25" thickBot="1">
      <c r="A9" s="34"/>
      <c r="B9" s="42"/>
      <c r="C9" s="42"/>
      <c r="D9" s="42"/>
      <c r="E9" s="35"/>
      <c r="F9" s="42"/>
      <c r="I9" s="34"/>
      <c r="J9" s="34"/>
      <c r="K9" s="34"/>
    </row>
    <row r="10" spans="1:11" ht="17.25" thickBot="1">
      <c r="A10" s="34"/>
      <c r="B10" s="42"/>
      <c r="C10" s="42"/>
      <c r="D10" s="42"/>
      <c r="E10" s="35"/>
      <c r="F10" s="42"/>
      <c r="I10" s="34"/>
      <c r="J10" s="34"/>
      <c r="K10" s="34"/>
    </row>
    <row r="11" spans="1:11" ht="17.25" thickBot="1">
      <c r="A11" s="34"/>
      <c r="B11" s="42"/>
      <c r="C11" s="42"/>
      <c r="D11" s="42"/>
      <c r="E11" s="35"/>
      <c r="F11" s="42"/>
      <c r="I11" s="34"/>
      <c r="J11" s="34"/>
      <c r="K11" s="34"/>
    </row>
    <row r="12" spans="1:11" ht="17.25" thickBot="1">
      <c r="A12" s="34"/>
      <c r="B12" s="42"/>
      <c r="C12" s="42"/>
      <c r="D12" s="42"/>
      <c r="E12" s="35"/>
      <c r="F12" s="42"/>
      <c r="I12" s="34"/>
      <c r="J12" s="34"/>
      <c r="K12" s="34"/>
    </row>
    <row r="13" spans="1:11" ht="17.25" thickBot="1">
      <c r="B13" s="42"/>
      <c r="C13" s="42"/>
      <c r="D13" s="42"/>
      <c r="E13" s="35"/>
      <c r="F13" s="42"/>
    </row>
    <row r="14" spans="1:11" ht="23.25" customHeight="1" thickBot="1">
      <c r="B14" s="42"/>
      <c r="C14" s="42"/>
      <c r="D14" s="42"/>
      <c r="E14" s="35"/>
      <c r="F14" s="42"/>
    </row>
    <row r="15" spans="1:11" ht="17.25" thickBot="1">
      <c r="B15" s="42"/>
      <c r="C15" s="42"/>
      <c r="D15" s="42"/>
      <c r="E15" s="35"/>
      <c r="F15" s="42"/>
    </row>
    <row r="16" spans="1:11" ht="17.25" thickBot="1">
      <c r="B16" s="42"/>
      <c r="C16" s="42"/>
      <c r="D16" s="42"/>
      <c r="E16" s="35"/>
      <c r="F16" s="42"/>
    </row>
    <row r="17" spans="2:11" ht="17.25" thickBot="1">
      <c r="B17" s="42"/>
      <c r="C17" s="42"/>
      <c r="D17" s="42"/>
      <c r="E17" s="35"/>
      <c r="F17" s="42"/>
    </row>
    <row r="18" spans="2:11" ht="17.25" thickBot="1">
      <c r="B18" s="42"/>
      <c r="C18" s="43"/>
      <c r="D18" s="43"/>
      <c r="E18" s="35"/>
      <c r="F18" s="43"/>
    </row>
    <row r="19" spans="2:11">
      <c r="F19" s="36"/>
    </row>
    <row r="21" spans="2:11">
      <c r="I21" s="33"/>
      <c r="J21" s="33"/>
      <c r="K21" s="33"/>
    </row>
    <row r="22" spans="2:11">
      <c r="I22" s="37"/>
      <c r="J22" s="37"/>
      <c r="K22" s="37"/>
    </row>
    <row r="23" spans="2:11">
      <c r="I23" s="37"/>
      <c r="J23" s="37"/>
      <c r="K23" s="37"/>
    </row>
    <row r="24" spans="2:11">
      <c r="I24" s="37"/>
      <c r="J24" s="37"/>
      <c r="K24" s="37"/>
    </row>
    <row r="25" spans="2:11" ht="23.25" customHeight="1"/>
    <row r="26" spans="2:11" ht="20.25" customHeight="1"/>
    <row r="28" spans="2:11">
      <c r="I28" s="33"/>
      <c r="J28" s="33"/>
      <c r="K28" s="33"/>
    </row>
    <row r="29" spans="2:11">
      <c r="I29" s="34"/>
      <c r="J29" s="34"/>
      <c r="K29" s="34"/>
    </row>
    <row r="30" spans="2:11">
      <c r="I30" s="34"/>
      <c r="J30" s="34"/>
      <c r="K30" s="34"/>
    </row>
    <row r="31" spans="2:11">
      <c r="I31" s="34"/>
      <c r="J31" s="34"/>
      <c r="K31" s="34"/>
    </row>
    <row r="32" spans="2:11">
      <c r="I32" s="34"/>
      <c r="J32" s="34"/>
      <c r="K32" s="34"/>
    </row>
    <row r="37" spans="2:7">
      <c r="B37" s="7"/>
      <c r="C37" s="7"/>
      <c r="D37" s="7"/>
      <c r="E37" s="7"/>
      <c r="F37" s="7"/>
    </row>
    <row r="38" spans="2:7">
      <c r="B38" s="7"/>
      <c r="C38" s="7"/>
      <c r="D38" s="7"/>
      <c r="E38" s="7"/>
      <c r="F38" s="7"/>
    </row>
    <row r="39" spans="2:7">
      <c r="B39" s="7"/>
      <c r="C39" s="7"/>
      <c r="D39" s="7"/>
      <c r="E39" s="7"/>
      <c r="F39" s="7"/>
    </row>
    <row r="40" spans="2:7">
      <c r="B40" s="7"/>
      <c r="C40" s="7"/>
      <c r="D40" s="7"/>
      <c r="E40" s="7"/>
      <c r="F40" s="7"/>
    </row>
    <row r="41" spans="2:7">
      <c r="B41" s="7"/>
      <c r="C41" s="7"/>
      <c r="D41" s="7"/>
      <c r="E41" s="7"/>
      <c r="F41" s="7"/>
    </row>
    <row r="42" spans="2:7">
      <c r="B42" s="7"/>
      <c r="C42" s="7"/>
      <c r="D42" s="7"/>
      <c r="E42" s="7"/>
      <c r="F42" s="7"/>
    </row>
    <row r="47" spans="2:7" ht="17.25" thickBot="1"/>
    <row r="48" spans="2:7" ht="17.25" thickBot="1">
      <c r="B48" s="68"/>
      <c r="C48" s="69"/>
      <c r="D48" s="68"/>
      <c r="E48" s="68"/>
      <c r="F48" s="68"/>
      <c r="G48" s="68"/>
    </row>
    <row r="49" spans="2:7" ht="17.25" thickBot="1">
      <c r="B49" s="68"/>
      <c r="C49" s="68">
        <v>1</v>
      </c>
      <c r="D49" s="68" t="s">
        <v>32</v>
      </c>
      <c r="E49" s="68">
        <v>47.69</v>
      </c>
      <c r="F49" s="35">
        <f>E49*10.764</f>
        <v>513.33515999999997</v>
      </c>
      <c r="G49" s="68">
        <v>1</v>
      </c>
    </row>
    <row r="50" spans="2:7" ht="17.25" hidden="1" thickBot="1">
      <c r="B50" s="68"/>
      <c r="C50" s="68">
        <v>2</v>
      </c>
      <c r="D50" s="68" t="s">
        <v>32</v>
      </c>
      <c r="E50" s="68">
        <v>40.94</v>
      </c>
      <c r="F50" s="35">
        <f t="shared" ref="F50:F67" si="0">E50*10.764</f>
        <v>440.67815999999993</v>
      </c>
      <c r="G50" s="68">
        <v>1</v>
      </c>
    </row>
    <row r="51" spans="2:7" ht="17.25" thickBot="1">
      <c r="B51" s="68"/>
      <c r="C51" s="68">
        <v>3</v>
      </c>
      <c r="D51" s="68" t="s">
        <v>33</v>
      </c>
      <c r="E51" s="68">
        <v>71.91</v>
      </c>
      <c r="F51" s="35">
        <f t="shared" si="0"/>
        <v>774.03923999999995</v>
      </c>
      <c r="G51" s="68">
        <v>6</v>
      </c>
    </row>
    <row r="52" spans="2:7" ht="17.25" hidden="1" thickBot="1">
      <c r="B52" s="68"/>
      <c r="C52" s="68">
        <v>4</v>
      </c>
      <c r="D52" s="68" t="s">
        <v>32</v>
      </c>
      <c r="E52" s="68">
        <v>46.08</v>
      </c>
      <c r="F52" s="35">
        <f t="shared" si="0"/>
        <v>496.00511999999998</v>
      </c>
      <c r="G52" s="68">
        <v>1</v>
      </c>
    </row>
    <row r="53" spans="2:7" ht="17.25" hidden="1" thickBot="1">
      <c r="B53" s="68"/>
      <c r="C53" s="68">
        <v>5</v>
      </c>
      <c r="D53" s="68" t="s">
        <v>34</v>
      </c>
      <c r="E53" s="68">
        <v>54.04</v>
      </c>
      <c r="F53" s="35">
        <f t="shared" si="0"/>
        <v>581.68655999999999</v>
      </c>
      <c r="G53" s="68">
        <v>19</v>
      </c>
    </row>
    <row r="54" spans="2:7" ht="17.25" thickBot="1">
      <c r="B54" s="68"/>
      <c r="C54" s="68">
        <v>6</v>
      </c>
      <c r="D54" s="68" t="s">
        <v>33</v>
      </c>
      <c r="E54" s="68">
        <v>78.61</v>
      </c>
      <c r="F54" s="35">
        <f t="shared" si="0"/>
        <v>846.15803999999991</v>
      </c>
      <c r="G54" s="68">
        <v>19</v>
      </c>
    </row>
    <row r="55" spans="2:7" ht="17.25" thickBot="1">
      <c r="B55" s="68"/>
      <c r="C55" s="68">
        <v>7</v>
      </c>
      <c r="D55" s="68" t="s">
        <v>33</v>
      </c>
      <c r="E55" s="68">
        <v>81</v>
      </c>
      <c r="F55" s="35">
        <f t="shared" si="0"/>
        <v>871.8839999999999</v>
      </c>
      <c r="G55" s="68">
        <v>19</v>
      </c>
    </row>
    <row r="56" spans="2:7" ht="17.25" hidden="1" thickBot="1">
      <c r="B56" s="68"/>
      <c r="C56" s="68">
        <v>8</v>
      </c>
      <c r="D56" s="68" t="s">
        <v>34</v>
      </c>
      <c r="E56" s="68">
        <v>60.09</v>
      </c>
      <c r="F56" s="35">
        <f t="shared" si="0"/>
        <v>646.80876000000001</v>
      </c>
      <c r="G56" s="68">
        <v>19</v>
      </c>
    </row>
    <row r="57" spans="2:7" ht="17.25" hidden="1" thickBot="1">
      <c r="B57" s="68"/>
      <c r="C57" s="68">
        <v>9</v>
      </c>
      <c r="D57" s="68" t="s">
        <v>32</v>
      </c>
      <c r="E57" s="68">
        <v>44.3</v>
      </c>
      <c r="F57" s="35">
        <f t="shared" si="0"/>
        <v>476.84519999999992</v>
      </c>
      <c r="G57" s="68">
        <v>1</v>
      </c>
    </row>
    <row r="58" spans="2:7" ht="17.25" hidden="1" thickBot="1">
      <c r="B58" s="68"/>
      <c r="C58" s="68">
        <v>10</v>
      </c>
      <c r="D58" s="68" t="s">
        <v>34</v>
      </c>
      <c r="E58" s="68">
        <v>60.1</v>
      </c>
      <c r="F58" s="35">
        <f t="shared" si="0"/>
        <v>646.91639999999995</v>
      </c>
      <c r="G58" s="68">
        <v>19</v>
      </c>
    </row>
    <row r="59" spans="2:7" ht="17.25" hidden="1" thickBot="1">
      <c r="B59" s="68"/>
      <c r="C59" s="68">
        <v>11</v>
      </c>
      <c r="D59" s="68" t="s">
        <v>34</v>
      </c>
      <c r="E59" s="68">
        <v>58.71</v>
      </c>
      <c r="F59" s="35">
        <f t="shared" si="0"/>
        <v>631.95443999999998</v>
      </c>
      <c r="G59" s="68">
        <v>19</v>
      </c>
    </row>
    <row r="60" spans="2:7" ht="17.25" hidden="1" thickBot="1">
      <c r="B60" s="68"/>
      <c r="C60" s="68">
        <v>12</v>
      </c>
      <c r="D60" s="68" t="s">
        <v>32</v>
      </c>
      <c r="E60" s="68">
        <v>44.1</v>
      </c>
      <c r="F60" s="35">
        <f t="shared" si="0"/>
        <v>474.69239999999996</v>
      </c>
      <c r="G60" s="68">
        <v>1</v>
      </c>
    </row>
    <row r="61" spans="2:7" ht="17.25" hidden="1" thickBot="1">
      <c r="B61" s="68"/>
      <c r="C61" s="68">
        <v>13</v>
      </c>
      <c r="D61" s="68" t="s">
        <v>34</v>
      </c>
      <c r="E61" s="68">
        <v>63.05</v>
      </c>
      <c r="F61" s="35">
        <f t="shared" si="0"/>
        <v>678.67019999999991</v>
      </c>
      <c r="G61" s="68">
        <v>1</v>
      </c>
    </row>
    <row r="62" spans="2:7" ht="17.25" thickBot="1">
      <c r="B62" s="68"/>
      <c r="C62" s="68">
        <v>14</v>
      </c>
      <c r="D62" s="68" t="s">
        <v>33</v>
      </c>
      <c r="E62" s="68">
        <v>77.02</v>
      </c>
      <c r="F62" s="35">
        <f t="shared" si="0"/>
        <v>829.04327999999987</v>
      </c>
      <c r="G62" s="68">
        <v>13</v>
      </c>
    </row>
    <row r="63" spans="2:7" ht="17.25" hidden="1" thickBot="1">
      <c r="B63" s="68"/>
      <c r="C63" s="68">
        <v>15</v>
      </c>
      <c r="D63" s="68" t="s">
        <v>34</v>
      </c>
      <c r="E63" s="68">
        <v>59.07</v>
      </c>
      <c r="F63" s="35">
        <f t="shared" si="0"/>
        <v>635.82947999999999</v>
      </c>
      <c r="G63" s="68">
        <v>14</v>
      </c>
    </row>
    <row r="64" spans="2:7" ht="17.25" hidden="1" thickBot="1">
      <c r="B64" s="68"/>
      <c r="C64" s="68">
        <v>16</v>
      </c>
      <c r="D64" s="68" t="s">
        <v>34</v>
      </c>
      <c r="E64" s="68">
        <v>58.45</v>
      </c>
      <c r="F64" s="35">
        <f t="shared" si="0"/>
        <v>629.1558</v>
      </c>
      <c r="G64" s="68">
        <v>19</v>
      </c>
    </row>
    <row r="65" spans="2:7" ht="17.25" hidden="1" thickBot="1">
      <c r="B65" s="68"/>
      <c r="C65" s="68">
        <v>17</v>
      </c>
      <c r="D65" s="68" t="s">
        <v>34</v>
      </c>
      <c r="E65" s="68">
        <v>66.06</v>
      </c>
      <c r="F65" s="35">
        <f t="shared" si="0"/>
        <v>711.06984</v>
      </c>
      <c r="G65" s="68">
        <v>1</v>
      </c>
    </row>
    <row r="66" spans="2:7" ht="17.25" hidden="1" thickBot="1">
      <c r="B66" s="68"/>
      <c r="C66" s="68">
        <v>18</v>
      </c>
      <c r="D66" s="68" t="s">
        <v>34</v>
      </c>
      <c r="E66" s="68">
        <v>65.400000000000006</v>
      </c>
      <c r="F66" s="35">
        <f t="shared" si="0"/>
        <v>703.96559999999999</v>
      </c>
      <c r="G66" s="68">
        <v>1</v>
      </c>
    </row>
    <row r="67" spans="2:7" ht="17.25" hidden="1" thickBot="1">
      <c r="B67" s="68"/>
      <c r="C67" s="68">
        <v>19</v>
      </c>
      <c r="D67" s="68" t="s">
        <v>32</v>
      </c>
      <c r="E67" s="68">
        <v>47.24</v>
      </c>
      <c r="F67" s="35">
        <f t="shared" si="0"/>
        <v>508.49135999999999</v>
      </c>
      <c r="G67" s="68">
        <v>1</v>
      </c>
    </row>
    <row r="68" spans="2:7" hidden="1">
      <c r="B68"/>
      <c r="C68"/>
      <c r="D68"/>
      <c r="E68"/>
      <c r="F68"/>
      <c r="G68" s="72">
        <f>SUM(G49:G67)</f>
        <v>175</v>
      </c>
    </row>
    <row r="69" spans="2:7">
      <c r="B69" s="70"/>
      <c r="C69"/>
      <c r="D69"/>
      <c r="E69"/>
      <c r="F69"/>
      <c r="G69"/>
    </row>
    <row r="70" spans="2:7" ht="23.25">
      <c r="B70" s="71"/>
      <c r="C70"/>
      <c r="D70"/>
      <c r="E70"/>
      <c r="F70"/>
      <c r="G70"/>
    </row>
    <row r="74" spans="2:7">
      <c r="F74" s="32" t="s">
        <v>35</v>
      </c>
      <c r="G74" s="32">
        <v>6</v>
      </c>
    </row>
    <row r="75" spans="2:7">
      <c r="F75" s="32" t="s">
        <v>28</v>
      </c>
      <c r="G75" s="32">
        <v>112</v>
      </c>
    </row>
    <row r="76" spans="2:7">
      <c r="F76" s="32" t="s">
        <v>27</v>
      </c>
      <c r="G76" s="32">
        <v>57</v>
      </c>
    </row>
    <row r="77" spans="2:7">
      <c r="G77" s="32">
        <f>SUBTOTAL(9,G74:G76)</f>
        <v>175</v>
      </c>
    </row>
    <row r="87" spans="9:9">
      <c r="I87" s="36"/>
    </row>
  </sheetData>
  <autoFilter ref="D49:D68" xr:uid="{18398FBA-0B15-44AF-A107-08E97B586124}">
    <filterColumn colId="0">
      <filters>
        <filter val="3BHK"/>
      </filters>
    </filterColumn>
  </autoFilter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52"/>
  <sheetViews>
    <sheetView topLeftCell="B10" zoomScale="145" zoomScaleNormal="145" workbookViewId="0">
      <selection activeCell="Q29" sqref="Q29"/>
    </sheetView>
  </sheetViews>
  <sheetFormatPr defaultRowHeight="15"/>
  <cols>
    <col min="1" max="1" width="7" style="27" customWidth="1"/>
    <col min="2" max="2" width="10.140625" style="26" customWidth="1"/>
    <col min="3" max="3" width="14.7109375" style="27" customWidth="1"/>
    <col min="4" max="4" width="4.140625" style="27" customWidth="1"/>
    <col min="5" max="5" width="12.42578125" style="27" customWidth="1"/>
    <col min="6" max="6" width="5.85546875" style="27" customWidth="1"/>
    <col min="7" max="7" width="7" style="27" customWidth="1"/>
    <col min="8" max="8" width="9.140625" style="26"/>
    <col min="9" max="18" width="9.140625" style="27"/>
    <col min="19" max="16384" width="9.140625" style="28"/>
  </cols>
  <sheetData>
    <row r="1" spans="1:18">
      <c r="A1" s="26"/>
      <c r="C1" s="25"/>
      <c r="D1" s="26"/>
      <c r="E1" s="26"/>
      <c r="F1" s="26"/>
      <c r="G1" s="26"/>
    </row>
    <row r="2" spans="1:18">
      <c r="A2" s="26"/>
      <c r="C2" s="30"/>
      <c r="D2" s="26"/>
      <c r="E2" s="26"/>
      <c r="F2" s="26"/>
      <c r="G2" s="26"/>
    </row>
    <row r="3" spans="1:18">
      <c r="A3" s="31"/>
      <c r="C3" s="9"/>
      <c r="D3" s="9"/>
      <c r="E3" s="9"/>
      <c r="F3" s="26"/>
      <c r="G3" s="31"/>
      <c r="H3" s="9"/>
    </row>
    <row r="4" spans="1:18">
      <c r="A4" s="31"/>
      <c r="C4" s="26"/>
      <c r="D4" s="26"/>
      <c r="E4" s="26"/>
      <c r="F4" s="26"/>
      <c r="G4" s="31"/>
      <c r="H4" s="9"/>
    </row>
    <row r="5" spans="1:18">
      <c r="A5" s="31"/>
      <c r="C5" s="26"/>
      <c r="D5" s="26"/>
      <c r="E5" s="26"/>
      <c r="F5" s="26"/>
      <c r="G5" s="31"/>
      <c r="H5" s="9"/>
    </row>
    <row r="6" spans="1:18">
      <c r="A6" s="31"/>
      <c r="C6" s="26"/>
      <c r="D6" s="26"/>
      <c r="E6" s="9"/>
      <c r="F6" s="26"/>
      <c r="G6" s="31"/>
      <c r="H6" s="9"/>
    </row>
    <row r="7" spans="1:18">
      <c r="A7" s="31"/>
      <c r="C7" s="30"/>
      <c r="D7" s="9"/>
      <c r="E7" s="9"/>
      <c r="F7" s="26"/>
      <c r="G7" s="31"/>
      <c r="H7" s="9"/>
    </row>
    <row r="8" spans="1:18">
      <c r="C8" s="30"/>
      <c r="D8" s="9"/>
      <c r="E8" s="9"/>
      <c r="F8" s="26"/>
      <c r="G8" s="31"/>
      <c r="H8" s="9"/>
    </row>
    <row r="9" spans="1:18">
      <c r="C9" s="30"/>
      <c r="D9" s="9"/>
      <c r="E9" s="9"/>
      <c r="F9" s="26"/>
      <c r="G9" s="31"/>
    </row>
    <row r="10" spans="1:18">
      <c r="C10" s="30"/>
      <c r="D10" s="9"/>
      <c r="E10" s="9"/>
      <c r="F10" s="26"/>
      <c r="G10" s="31"/>
    </row>
    <row r="11" spans="1:18">
      <c r="G11" s="45"/>
      <c r="I11" s="45"/>
      <c r="K11" s="45"/>
      <c r="M11" s="45"/>
      <c r="O11" s="45"/>
      <c r="P11" s="45"/>
      <c r="Q11" s="45"/>
      <c r="R11" s="45"/>
    </row>
    <row r="12" spans="1:18">
      <c r="C12" s="29"/>
      <c r="G12" s="45"/>
      <c r="I12" s="45"/>
      <c r="K12" s="45"/>
      <c r="M12" s="45"/>
      <c r="O12" s="45"/>
      <c r="P12" s="45"/>
      <c r="Q12" s="45"/>
      <c r="R12" s="45"/>
    </row>
    <row r="13" spans="1:18">
      <c r="D13" s="9"/>
      <c r="F13" s="26"/>
      <c r="G13" s="45"/>
      <c r="I13" s="45"/>
      <c r="K13" s="45"/>
      <c r="M13" s="45"/>
      <c r="O13" s="45"/>
      <c r="P13" s="45"/>
      <c r="Q13" s="45"/>
      <c r="R13" s="45"/>
    </row>
    <row r="14" spans="1:18">
      <c r="G14" s="45"/>
      <c r="I14" s="45"/>
      <c r="K14" s="45"/>
      <c r="M14" s="45"/>
      <c r="O14" s="45"/>
      <c r="Q14" s="45"/>
      <c r="R14" s="45"/>
    </row>
    <row r="15" spans="1:18">
      <c r="G15" s="45"/>
      <c r="I15" s="45"/>
      <c r="K15" s="45"/>
      <c r="M15" s="45"/>
      <c r="O15" s="45"/>
      <c r="Q15" s="45"/>
      <c r="R15" s="45"/>
    </row>
    <row r="16" spans="1:18">
      <c r="G16" s="45"/>
      <c r="I16" s="45"/>
      <c r="K16" s="45"/>
      <c r="M16" s="45"/>
      <c r="O16" s="45"/>
      <c r="Q16" s="45"/>
      <c r="R16" s="45"/>
    </row>
    <row r="17" spans="1:18">
      <c r="C17" s="29"/>
      <c r="G17" s="45"/>
      <c r="I17" s="45"/>
      <c r="K17" s="45"/>
      <c r="M17" s="45"/>
      <c r="O17" s="45"/>
      <c r="Q17" s="45"/>
      <c r="R17" s="45"/>
    </row>
    <row r="18" spans="1:18">
      <c r="A18" s="31"/>
      <c r="C18" s="26"/>
      <c r="D18" s="9"/>
      <c r="E18" s="9"/>
      <c r="F18" s="26"/>
      <c r="G18" s="45"/>
      <c r="I18" s="45"/>
      <c r="K18" s="45"/>
      <c r="M18" s="45"/>
      <c r="O18" s="45"/>
      <c r="Q18" s="45"/>
      <c r="R18" s="45"/>
    </row>
    <row r="19" spans="1:18">
      <c r="A19" s="31"/>
      <c r="D19" s="26"/>
      <c r="E19" s="26"/>
      <c r="F19" s="26"/>
      <c r="G19" s="45"/>
      <c r="I19" s="45"/>
      <c r="K19" s="45"/>
      <c r="M19" s="45"/>
      <c r="O19" s="45"/>
      <c r="Q19" s="45"/>
      <c r="R19" s="45"/>
    </row>
    <row r="20" spans="1:18">
      <c r="A20" s="31"/>
      <c r="D20" s="26"/>
      <c r="E20" s="26"/>
      <c r="F20" s="26"/>
      <c r="G20" s="45"/>
      <c r="I20" s="45"/>
      <c r="K20" s="45"/>
      <c r="M20" s="45"/>
      <c r="O20" s="45"/>
      <c r="Q20" s="45"/>
      <c r="R20" s="45"/>
    </row>
    <row r="21" spans="1:18">
      <c r="A21" s="31"/>
      <c r="D21" s="26"/>
      <c r="E21" s="9"/>
      <c r="F21" s="26"/>
      <c r="G21" s="45"/>
      <c r="I21" s="45"/>
      <c r="K21" s="45"/>
      <c r="M21" s="45"/>
      <c r="O21" s="45"/>
      <c r="Q21" s="45"/>
      <c r="R21" s="45"/>
    </row>
    <row r="22" spans="1:18">
      <c r="A22" s="31"/>
      <c r="D22" s="9"/>
      <c r="F22" s="26"/>
      <c r="G22" s="45"/>
      <c r="I22" s="45"/>
      <c r="K22" s="45"/>
      <c r="M22" s="45"/>
      <c r="O22" s="45"/>
      <c r="Q22" s="45"/>
      <c r="R22" s="45"/>
    </row>
    <row r="23" spans="1:18">
      <c r="D23" s="9"/>
      <c r="E23" s="9"/>
      <c r="F23" s="26"/>
      <c r="G23" s="31"/>
      <c r="H23" s="9"/>
    </row>
    <row r="31" spans="1:18">
      <c r="J31" s="46"/>
    </row>
    <row r="32" spans="1:18">
      <c r="L32" s="45"/>
      <c r="N32" s="45"/>
      <c r="O32" s="45"/>
      <c r="P32" s="45"/>
      <c r="Q32" s="45"/>
      <c r="R32" s="45"/>
    </row>
    <row r="33" spans="10:18">
      <c r="L33" s="45"/>
      <c r="N33" s="45"/>
      <c r="O33" s="45"/>
      <c r="P33" s="45"/>
      <c r="Q33" s="45"/>
      <c r="R33" s="45"/>
    </row>
    <row r="34" spans="10:18">
      <c r="L34" s="45"/>
      <c r="N34" s="45"/>
      <c r="O34" s="45"/>
      <c r="P34" s="45"/>
      <c r="Q34" s="45"/>
      <c r="R34" s="45"/>
    </row>
    <row r="35" spans="10:18">
      <c r="J35" s="46"/>
    </row>
    <row r="36" spans="10:18">
      <c r="L36" s="45"/>
      <c r="N36" s="45"/>
      <c r="O36" s="45"/>
      <c r="P36" s="45"/>
      <c r="Q36" s="45"/>
      <c r="R36" s="45"/>
    </row>
    <row r="37" spans="10:18">
      <c r="L37" s="45"/>
      <c r="N37" s="45"/>
      <c r="O37" s="45"/>
      <c r="P37" s="45"/>
      <c r="Q37" s="45"/>
      <c r="R37" s="45"/>
    </row>
    <row r="38" spans="10:18">
      <c r="L38" s="45"/>
      <c r="N38" s="45"/>
      <c r="O38" s="45"/>
      <c r="P38" s="45"/>
      <c r="Q38" s="45"/>
      <c r="R38" s="45"/>
    </row>
    <row r="39" spans="10:18">
      <c r="L39" s="45"/>
      <c r="N39" s="45"/>
      <c r="O39" s="45"/>
      <c r="P39" s="45"/>
      <c r="Q39" s="45"/>
      <c r="R39" s="45"/>
    </row>
    <row r="40" spans="10:18">
      <c r="L40" s="45"/>
      <c r="N40" s="45"/>
      <c r="O40" s="45"/>
      <c r="P40" s="45"/>
      <c r="Q40" s="45"/>
      <c r="R40" s="45"/>
    </row>
    <row r="41" spans="10:18">
      <c r="L41" s="45"/>
      <c r="N41" s="45"/>
      <c r="O41" s="45"/>
      <c r="P41" s="45"/>
      <c r="Q41" s="45"/>
      <c r="R41" s="45"/>
    </row>
    <row r="42" spans="10:18">
      <c r="L42" s="45"/>
      <c r="N42" s="45"/>
      <c r="O42" s="45"/>
      <c r="P42" s="45"/>
      <c r="Q42" s="45"/>
      <c r="R42" s="45"/>
    </row>
    <row r="43" spans="10:18">
      <c r="L43" s="45"/>
      <c r="N43" s="45"/>
      <c r="O43" s="45"/>
      <c r="P43" s="45"/>
      <c r="Q43" s="45"/>
      <c r="R43" s="45"/>
    </row>
    <row r="44" spans="10:18">
      <c r="J44" s="46"/>
    </row>
    <row r="45" spans="10:18">
      <c r="L45" s="45"/>
      <c r="N45" s="45"/>
      <c r="O45" s="45"/>
      <c r="P45" s="45"/>
      <c r="Q45" s="45"/>
      <c r="R45" s="45"/>
    </row>
    <row r="46" spans="10:18">
      <c r="L46" s="45"/>
      <c r="N46" s="45"/>
      <c r="O46" s="45"/>
      <c r="P46" s="45"/>
      <c r="Q46" s="45"/>
      <c r="R46" s="45"/>
    </row>
    <row r="47" spans="10:18">
      <c r="L47" s="45"/>
      <c r="N47" s="45"/>
      <c r="O47" s="45"/>
      <c r="P47" s="45"/>
      <c r="Q47" s="45"/>
      <c r="R47" s="45"/>
    </row>
    <row r="48" spans="10:18">
      <c r="L48" s="45"/>
      <c r="N48" s="45"/>
      <c r="O48" s="45"/>
      <c r="P48" s="45"/>
      <c r="Q48" s="45"/>
      <c r="R48" s="45"/>
    </row>
    <row r="49" spans="12:18">
      <c r="L49" s="45"/>
      <c r="N49" s="45"/>
      <c r="O49" s="45"/>
      <c r="P49" s="45"/>
      <c r="Q49" s="45"/>
      <c r="R49" s="45"/>
    </row>
    <row r="50" spans="12:18">
      <c r="L50" s="45"/>
      <c r="N50" s="45"/>
      <c r="O50" s="45"/>
      <c r="P50" s="45"/>
      <c r="Q50" s="45"/>
      <c r="R50" s="45"/>
    </row>
    <row r="51" spans="12:18">
      <c r="L51" s="45"/>
      <c r="N51" s="45"/>
      <c r="O51" s="45"/>
      <c r="P51" s="45"/>
      <c r="Q51" s="45"/>
      <c r="R51" s="45"/>
    </row>
    <row r="52" spans="12:18">
      <c r="L52" s="45"/>
      <c r="N52" s="45"/>
      <c r="O52" s="45"/>
      <c r="P52" s="45"/>
      <c r="Q52" s="45"/>
      <c r="R52" s="45"/>
    </row>
  </sheetData>
  <phoneticPr fontId="12" type="noConversion"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DC114-E428-4D28-B52E-D75BEF81C0FD}">
  <dimension ref="B1:U24"/>
  <sheetViews>
    <sheetView topLeftCell="B1" zoomScale="115" zoomScaleNormal="115" workbookViewId="0">
      <selection activeCell="K6" sqref="K6"/>
    </sheetView>
  </sheetViews>
  <sheetFormatPr defaultRowHeight="16.5"/>
  <cols>
    <col min="1" max="1" width="9.140625" style="13"/>
    <col min="2" max="2" width="5.7109375" style="13" bestFit="1" customWidth="1"/>
    <col min="3" max="3" width="9.7109375" style="13" customWidth="1"/>
    <col min="4" max="5" width="9.140625" style="13"/>
    <col min="6" max="6" width="9.85546875" style="13" bestFit="1" customWidth="1"/>
    <col min="7" max="8" width="9.85546875" style="13" customWidth="1"/>
    <col min="9" max="9" width="9.85546875" style="13" bestFit="1" customWidth="1"/>
    <col min="10" max="10" width="13.85546875" style="13" bestFit="1" customWidth="1"/>
    <col min="11" max="11" width="9.85546875" style="13" customWidth="1"/>
    <col min="12" max="12" width="11.28515625" style="13" bestFit="1" customWidth="1"/>
    <col min="13" max="13" width="9.85546875" style="13" bestFit="1" customWidth="1"/>
    <col min="14" max="14" width="19.140625" style="13" customWidth="1"/>
    <col min="15" max="15" width="14.42578125" style="13" customWidth="1"/>
    <col min="16" max="16" width="20" style="13" customWidth="1"/>
    <col min="17" max="17" width="9.140625" style="13"/>
    <col min="18" max="18" width="14.42578125" style="13" customWidth="1"/>
    <col min="19" max="19" width="9.140625" style="13"/>
    <col min="20" max="20" width="15.5703125" style="13" customWidth="1"/>
    <col min="21" max="21" width="14.5703125" style="13" customWidth="1"/>
    <col min="22" max="16384" width="9.140625" style="13"/>
  </cols>
  <sheetData>
    <row r="1" spans="2:21">
      <c r="C1" s="78" t="s">
        <v>37</v>
      </c>
      <c r="D1" s="78"/>
    </row>
    <row r="2" spans="2:21" s="18" customFormat="1">
      <c r="B2" s="21" t="s">
        <v>11</v>
      </c>
      <c r="C2" s="21" t="s">
        <v>24</v>
      </c>
      <c r="D2" s="21" t="s">
        <v>14</v>
      </c>
      <c r="E2" s="21"/>
      <c r="F2" s="21" t="s">
        <v>12</v>
      </c>
      <c r="G2" s="21"/>
      <c r="H2" s="21"/>
      <c r="I2" s="21" t="s">
        <v>13</v>
      </c>
      <c r="J2" s="21" t="s">
        <v>8</v>
      </c>
      <c r="K2" s="21" t="s">
        <v>29</v>
      </c>
      <c r="L2" s="21"/>
      <c r="M2" s="21"/>
      <c r="N2" s="21" t="s">
        <v>15</v>
      </c>
      <c r="O2" s="21" t="s">
        <v>16</v>
      </c>
    </row>
    <row r="3" spans="2:21">
      <c r="B3" s="22"/>
      <c r="C3" s="22">
        <v>1501</v>
      </c>
      <c r="D3" s="22">
        <v>80.997</v>
      </c>
      <c r="E3" s="23">
        <f>D3*10.764</f>
        <v>871.85170799999992</v>
      </c>
      <c r="F3" s="22">
        <v>5.008</v>
      </c>
      <c r="G3" s="23">
        <f>F3*10.764</f>
        <v>53.906112</v>
      </c>
      <c r="H3" s="23">
        <f>D3+F3</f>
        <v>86.004999999999995</v>
      </c>
      <c r="I3" s="23">
        <f>H3*10.764</f>
        <v>925.75781999999992</v>
      </c>
      <c r="J3" s="24">
        <v>14100000</v>
      </c>
      <c r="K3" s="19">
        <f>J3/I3</f>
        <v>15230.765212439686</v>
      </c>
      <c r="L3" s="24">
        <v>987000</v>
      </c>
      <c r="M3" s="24">
        <v>30000</v>
      </c>
      <c r="N3" s="19">
        <f>J3+L3+M3</f>
        <v>15117000</v>
      </c>
      <c r="O3" s="19">
        <f>N3/I3</f>
        <v>16329.324660741187</v>
      </c>
    </row>
    <row r="4" spans="2:21">
      <c r="B4" s="22"/>
      <c r="C4" s="22">
        <v>2002</v>
      </c>
      <c r="D4" s="22">
        <v>60.094000000000001</v>
      </c>
      <c r="E4" s="23">
        <f t="shared" ref="E4:E8" si="0">D4*10.764</f>
        <v>646.85181599999999</v>
      </c>
      <c r="F4" s="22">
        <v>0</v>
      </c>
      <c r="G4" s="23">
        <f t="shared" ref="G4:G10" si="1">F4*10.764</f>
        <v>0</v>
      </c>
      <c r="H4" s="23">
        <f t="shared" ref="H4:H10" si="2">D4+F4</f>
        <v>60.094000000000001</v>
      </c>
      <c r="I4" s="23">
        <f t="shared" ref="I4:I11" si="3">H4*10.764</f>
        <v>646.85181599999999</v>
      </c>
      <c r="J4" s="24">
        <v>9521000</v>
      </c>
      <c r="K4" s="19">
        <f t="shared" ref="K4:K10" si="4">J4/I4</f>
        <v>14718.981634581976</v>
      </c>
      <c r="L4" s="24">
        <v>666500</v>
      </c>
      <c r="M4" s="24">
        <v>30000</v>
      </c>
      <c r="N4" s="19">
        <f t="shared" ref="N4:N12" si="5">J4+L4+M4</f>
        <v>10217500</v>
      </c>
      <c r="O4" s="19">
        <f t="shared" ref="O4:O12" si="6">N4/I4</f>
        <v>15795.735201275218</v>
      </c>
    </row>
    <row r="5" spans="2:21">
      <c r="B5" s="22"/>
      <c r="C5" s="22">
        <v>804</v>
      </c>
      <c r="D5" s="22">
        <v>40.537999999999997</v>
      </c>
      <c r="E5" s="23">
        <f t="shared" si="0"/>
        <v>436.35103199999992</v>
      </c>
      <c r="F5" s="22">
        <v>0</v>
      </c>
      <c r="G5" s="23">
        <f t="shared" si="1"/>
        <v>0</v>
      </c>
      <c r="H5" s="23">
        <f t="shared" si="2"/>
        <v>40.537999999999997</v>
      </c>
      <c r="I5" s="23">
        <f t="shared" si="3"/>
        <v>436.35103199999992</v>
      </c>
      <c r="J5" s="24">
        <v>9500000</v>
      </c>
      <c r="K5" s="19">
        <f t="shared" si="4"/>
        <v>21771.462202019044</v>
      </c>
      <c r="L5" s="24">
        <v>181000</v>
      </c>
      <c r="M5" s="24">
        <v>30000</v>
      </c>
      <c r="N5" s="19">
        <f t="shared" si="5"/>
        <v>9711000</v>
      </c>
      <c r="O5" s="19">
        <f t="shared" si="6"/>
        <v>22255.017836190204</v>
      </c>
      <c r="P5" s="15"/>
      <c r="R5" s="15"/>
      <c r="T5" s="16"/>
      <c r="U5" s="17"/>
    </row>
    <row r="6" spans="2:21">
      <c r="B6" s="22"/>
      <c r="C6" s="22">
        <v>1604</v>
      </c>
      <c r="D6" s="22">
        <v>47</v>
      </c>
      <c r="E6" s="23">
        <f t="shared" si="0"/>
        <v>505.90799999999996</v>
      </c>
      <c r="F6" s="22">
        <v>0</v>
      </c>
      <c r="G6" s="23">
        <f t="shared" si="1"/>
        <v>0</v>
      </c>
      <c r="H6" s="23">
        <f t="shared" si="2"/>
        <v>47</v>
      </c>
      <c r="I6" s="23">
        <f t="shared" si="3"/>
        <v>505.90799999999996</v>
      </c>
      <c r="J6" s="24">
        <v>10150000</v>
      </c>
      <c r="K6" s="19">
        <f t="shared" si="4"/>
        <v>20062.936344157439</v>
      </c>
      <c r="L6" s="24"/>
      <c r="M6" s="24">
        <v>30000</v>
      </c>
      <c r="N6" s="19">
        <f t="shared" si="5"/>
        <v>10180000</v>
      </c>
      <c r="O6" s="19">
        <f t="shared" si="6"/>
        <v>20122.235663401254</v>
      </c>
      <c r="P6" s="15"/>
      <c r="R6" s="15"/>
      <c r="T6" s="16"/>
      <c r="U6" s="17"/>
    </row>
    <row r="7" spans="2:21">
      <c r="B7" s="22"/>
      <c r="C7" s="22">
        <v>1304</v>
      </c>
      <c r="D7" s="22">
        <v>84.18</v>
      </c>
      <c r="E7" s="23">
        <f t="shared" si="0"/>
        <v>906.11351999999999</v>
      </c>
      <c r="F7" s="22">
        <v>0</v>
      </c>
      <c r="G7" s="23">
        <f t="shared" si="1"/>
        <v>0</v>
      </c>
      <c r="H7" s="23">
        <f t="shared" si="2"/>
        <v>84.18</v>
      </c>
      <c r="I7" s="23">
        <f t="shared" si="3"/>
        <v>906.11351999999999</v>
      </c>
      <c r="J7" s="24">
        <v>14650000</v>
      </c>
      <c r="K7" s="19">
        <f t="shared" si="4"/>
        <v>16167.952112666855</v>
      </c>
      <c r="L7" s="24"/>
      <c r="M7" s="24">
        <v>30000</v>
      </c>
      <c r="N7" s="19">
        <f t="shared" si="5"/>
        <v>14680000</v>
      </c>
      <c r="O7" s="19">
        <f t="shared" si="6"/>
        <v>16201.060547027264</v>
      </c>
      <c r="P7" s="15"/>
      <c r="R7" s="15"/>
      <c r="T7" s="16"/>
      <c r="U7" s="17"/>
    </row>
    <row r="8" spans="2:21">
      <c r="B8" s="22"/>
      <c r="C8" s="22"/>
      <c r="D8" s="22"/>
      <c r="E8" s="23">
        <f t="shared" si="0"/>
        <v>0</v>
      </c>
      <c r="F8" s="22"/>
      <c r="G8" s="23">
        <f t="shared" si="1"/>
        <v>0</v>
      </c>
      <c r="H8" s="23">
        <f t="shared" si="2"/>
        <v>0</v>
      </c>
      <c r="I8" s="23">
        <f t="shared" si="3"/>
        <v>0</v>
      </c>
      <c r="J8" s="24"/>
      <c r="K8" s="19" t="e">
        <f t="shared" si="4"/>
        <v>#DIV/0!</v>
      </c>
      <c r="L8" s="24"/>
      <c r="M8" s="24">
        <v>30000</v>
      </c>
      <c r="N8" s="19">
        <f t="shared" si="5"/>
        <v>30000</v>
      </c>
      <c r="O8" s="19" t="e">
        <f t="shared" si="6"/>
        <v>#DIV/0!</v>
      </c>
      <c r="P8" s="15"/>
      <c r="R8" s="15"/>
      <c r="T8" s="16"/>
      <c r="U8" s="17"/>
    </row>
    <row r="9" spans="2:21">
      <c r="B9" s="22"/>
      <c r="C9" s="22"/>
      <c r="D9" s="22"/>
      <c r="E9" s="23">
        <f t="shared" ref="E9:E12" si="7">D9*10.764</f>
        <v>0</v>
      </c>
      <c r="F9" s="22"/>
      <c r="G9" s="23">
        <f t="shared" si="1"/>
        <v>0</v>
      </c>
      <c r="H9" s="23">
        <f t="shared" si="2"/>
        <v>0</v>
      </c>
      <c r="I9" s="23">
        <f t="shared" si="3"/>
        <v>0</v>
      </c>
      <c r="J9" s="24"/>
      <c r="K9" s="19" t="e">
        <f t="shared" si="4"/>
        <v>#DIV/0!</v>
      </c>
      <c r="L9" s="24"/>
      <c r="M9" s="24"/>
      <c r="N9" s="19">
        <f t="shared" si="5"/>
        <v>0</v>
      </c>
      <c r="O9" s="19" t="e">
        <f t="shared" si="6"/>
        <v>#DIV/0!</v>
      </c>
      <c r="P9" s="15"/>
      <c r="R9" s="15"/>
      <c r="T9" s="16"/>
      <c r="U9" s="17"/>
    </row>
    <row r="10" spans="2:21">
      <c r="B10" s="22"/>
      <c r="C10" s="22"/>
      <c r="D10" s="22"/>
      <c r="E10" s="23">
        <f t="shared" si="7"/>
        <v>0</v>
      </c>
      <c r="F10" s="22"/>
      <c r="G10" s="23">
        <f t="shared" si="1"/>
        <v>0</v>
      </c>
      <c r="H10" s="23">
        <f t="shared" si="2"/>
        <v>0</v>
      </c>
      <c r="I10" s="23">
        <f t="shared" si="3"/>
        <v>0</v>
      </c>
      <c r="J10" s="24"/>
      <c r="K10" s="19" t="e">
        <f t="shared" si="4"/>
        <v>#DIV/0!</v>
      </c>
      <c r="L10" s="24"/>
      <c r="M10" s="24"/>
      <c r="N10" s="19">
        <f t="shared" si="5"/>
        <v>0</v>
      </c>
      <c r="O10" s="19" t="e">
        <f t="shared" si="6"/>
        <v>#DIV/0!</v>
      </c>
      <c r="P10" s="15"/>
      <c r="R10" s="15"/>
      <c r="T10" s="16"/>
      <c r="U10" s="17"/>
    </row>
    <row r="11" spans="2:21">
      <c r="B11" s="22"/>
      <c r="C11" s="22"/>
      <c r="D11" s="22"/>
      <c r="E11" s="23">
        <f t="shared" si="7"/>
        <v>0</v>
      </c>
      <c r="F11" s="22"/>
      <c r="G11" s="22"/>
      <c r="H11" s="22"/>
      <c r="I11" s="23">
        <f t="shared" si="3"/>
        <v>0</v>
      </c>
      <c r="J11" s="24"/>
      <c r="K11" s="19"/>
      <c r="L11" s="24"/>
      <c r="M11" s="24"/>
      <c r="N11" s="19">
        <f t="shared" si="5"/>
        <v>0</v>
      </c>
      <c r="O11" s="19" t="e">
        <f t="shared" si="6"/>
        <v>#DIV/0!</v>
      </c>
      <c r="P11" s="15"/>
      <c r="R11" s="15"/>
      <c r="T11" s="16"/>
      <c r="U11" s="17"/>
    </row>
    <row r="12" spans="2:21">
      <c r="B12" s="22"/>
      <c r="C12" s="22"/>
      <c r="D12" s="22"/>
      <c r="E12" s="23">
        <f t="shared" si="7"/>
        <v>0</v>
      </c>
      <c r="F12" s="22"/>
      <c r="G12" s="22"/>
      <c r="H12" s="22"/>
      <c r="I12" s="22">
        <f>D12+F12</f>
        <v>0</v>
      </c>
      <c r="J12" s="24"/>
      <c r="K12" s="19"/>
      <c r="L12" s="24"/>
      <c r="M12" s="24">
        <v>0</v>
      </c>
      <c r="N12" s="19">
        <f t="shared" si="5"/>
        <v>0</v>
      </c>
      <c r="O12" s="19" t="e">
        <f t="shared" si="6"/>
        <v>#DIV/0!</v>
      </c>
      <c r="P12" s="15"/>
      <c r="R12" s="15"/>
      <c r="T12" s="16"/>
      <c r="U12" s="17"/>
    </row>
    <row r="13" spans="2:21">
      <c r="J13" s="14"/>
      <c r="K13" s="20"/>
      <c r="L13" s="77" t="s">
        <v>17</v>
      </c>
      <c r="M13" s="77"/>
      <c r="N13" s="77"/>
      <c r="O13" s="20" t="e">
        <f>AVERAGE(O3:O12)</f>
        <v>#DIV/0!</v>
      </c>
    </row>
    <row r="14" spans="2:21">
      <c r="J14" s="14"/>
    </row>
    <row r="15" spans="2:21">
      <c r="J15" s="14"/>
    </row>
    <row r="16" spans="2:21">
      <c r="F16" s="15"/>
      <c r="G16" s="15"/>
      <c r="H16" s="15"/>
      <c r="J16" s="14"/>
    </row>
    <row r="17" spans="10:10">
      <c r="J17" s="14"/>
    </row>
    <row r="18" spans="10:10">
      <c r="J18" s="14"/>
    </row>
    <row r="19" spans="10:10">
      <c r="J19" s="14"/>
    </row>
    <row r="20" spans="10:10">
      <c r="J20" s="14"/>
    </row>
    <row r="21" spans="10:10">
      <c r="J21" s="14"/>
    </row>
    <row r="22" spans="10:10">
      <c r="J22" s="14"/>
    </row>
    <row r="23" spans="10:10">
      <c r="J23" s="14"/>
    </row>
    <row r="24" spans="10:10">
      <c r="J24" s="14"/>
    </row>
  </sheetData>
  <mergeCells count="2">
    <mergeCell ref="L13:N13"/>
    <mergeCell ref="C1:D1"/>
  </mergeCells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16CD04-9FCB-4C32-AF98-975EB73D938E}">
  <dimension ref="C3"/>
  <sheetViews>
    <sheetView topLeftCell="B1" workbookViewId="0">
      <selection activeCell="U10" sqref="U10"/>
    </sheetView>
  </sheetViews>
  <sheetFormatPr defaultRowHeight="15"/>
  <sheetData>
    <row r="3" spans="3:3">
      <c r="C3" s="47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33285-0028-44EE-B304-F3D9D310BF97}">
  <dimension ref="A1"/>
  <sheetViews>
    <sheetView topLeftCell="A2" workbookViewId="0">
      <selection activeCell="S32" sqref="S32"/>
    </sheetView>
  </sheetViews>
  <sheetFormatPr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0E91A-3272-4083-9486-7DF2960CD7A5}">
  <dimension ref="A1"/>
  <sheetViews>
    <sheetView workbookViewId="0">
      <selection activeCell="M23" sqref="M23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Millennium Celesta</vt:lpstr>
      <vt:lpstr>Total</vt:lpstr>
      <vt:lpstr>Rera</vt:lpstr>
      <vt:lpstr>Typical Floor</vt:lpstr>
      <vt:lpstr>IGR</vt:lpstr>
      <vt:lpstr>RR</vt:lpstr>
      <vt:lpstr>Rates nby</vt:lpstr>
      <vt:lpstr>Rates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2025-02-20T09:32:22Z</dcterms:modified>
</cp:coreProperties>
</file>