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F8012D46-4FFE-4AF4-9C55-1BE0FBA2E531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  <sheet name="Sheet8" sheetId="11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20" i="1" l="1"/>
  <c r="C19" i="1"/>
  <c r="C17" i="1"/>
  <c r="H31" i="1"/>
  <c r="B31" i="1"/>
  <c r="B21" i="1"/>
  <c r="G31" i="1"/>
  <c r="C31" i="1"/>
  <c r="B30" i="1"/>
  <c r="G30" i="1" s="1"/>
  <c r="C29" i="1"/>
  <c r="H29" i="1" s="1"/>
  <c r="G29" i="1"/>
  <c r="C28" i="1"/>
  <c r="F13" i="1"/>
  <c r="H13" i="1" s="1"/>
  <c r="F6" i="1"/>
  <c r="G6" i="1" s="1"/>
  <c r="C30" i="1" l="1"/>
  <c r="H30" i="1" s="1"/>
  <c r="G28" i="1"/>
  <c r="H28" i="1" l="1"/>
  <c r="B8" i="1" l="1"/>
  <c r="H3" i="1" l="1"/>
  <c r="B10" i="1" l="1"/>
  <c r="B5" i="1" l="1"/>
  <c r="B11" i="1" l="1"/>
  <c r="B6" i="1"/>
  <c r="B14" i="1"/>
  <c r="B12" i="1" l="1"/>
  <c r="B13" i="1" s="1"/>
  <c r="B15" i="1" s="1"/>
  <c r="J28" i="1" l="1"/>
  <c r="J31" i="1"/>
  <c r="J30" i="1"/>
  <c r="B17" i="1"/>
  <c r="B19" i="1" s="1"/>
  <c r="B22" i="1" l="1"/>
  <c r="B18" i="1"/>
  <c r="B20" i="1"/>
</calcChain>
</file>

<file path=xl/sharedStrings.xml><?xml version="1.0" encoding="utf-8"?>
<sst xmlns="http://schemas.openxmlformats.org/spreadsheetml/2006/main" count="36" uniqueCount="32">
  <si>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</si>
  <si>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</si>
  <si>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</si>
  <si>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</si>
  <si>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</si>
  <si>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</si>
  <si>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</si>
  <si>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</si>
  <si>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</si>
  <si>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</si>
  <si>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</si>
  <si>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</si>
  <si>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</si>
  <si>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</si>
  <si>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</si>
  <si>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</si>
  <si>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</si>
  <si>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</si>
  <si>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</si>
  <si>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</si>
  <si>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</si>
  <si>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>IGR</t>
  </si>
  <si>
    <t>Area</t>
  </si>
  <si>
    <t>RV</t>
  </si>
  <si>
    <t>Flat No.</t>
  </si>
  <si>
    <t>Measurement Carpet</t>
  </si>
  <si>
    <t>Agreement Carpet Area</t>
  </si>
  <si>
    <t>DV</t>
  </si>
  <si>
    <t>Built up</t>
  </si>
  <si>
    <t>Balcony</t>
  </si>
  <si>
    <t>Total Area</t>
  </si>
  <si>
    <t>Approx.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</si>
</sst>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  <numFmt numFmtId="166" formatCode="_ * #,##0.000_ ;_ * \-#,##0.000_ ;_ * &quot;-&quot;?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b/>
      <sz val="11"/>
      <name val="Arial Narrow"/>
      <family val="2"/>
    </font>
    <font>
      <sz val="11"/>
      <name val="Arial Narrow"/>
      <family val="2"/>
    </font>
    <font>
      <sz val="8"/>
      <name val="Calibri"/>
      <family val="2"/>
      <scheme val="minor"/>
    </font>
    <font>
      <b/>
      <sz val="12"/>
      <name val="Arial Narrow"/>
      <family val="2"/>
    </font>
    <font>
      <sz val="12"/>
      <name val="Arial Narrow"/>
      <family val="2"/>
    </font>
    <font>
      <sz val="16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79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2" fillId="0" borderId="0" xfId="0" applyNumberFormat="1" applyFont="1"/>
    <xf numFmtId="0" fontId="8" fillId="0" borderId="0" xfId="2" applyFill="1" applyBorder="1" applyAlignment="1" applyProtection="1"/>
    <xf numFmtId="0" fontId="10" fillId="0" borderId="1" xfId="0" applyFont="1" applyBorder="1"/>
    <xf numFmtId="0" fontId="9" fillId="0" borderId="1" xfId="0" applyFont="1" applyBorder="1"/>
    <xf numFmtId="43" fontId="9" fillId="0" borderId="1" xfId="0" applyNumberFormat="1" applyFont="1" applyBorder="1"/>
    <xf numFmtId="43" fontId="10" fillId="0" borderId="1" xfId="0" applyNumberFormat="1" applyFont="1" applyBorder="1"/>
    <xf numFmtId="0" fontId="7" fillId="0" borderId="3" xfId="0" applyFont="1" applyBorder="1"/>
    <xf numFmtId="0" fontId="9" fillId="0" borderId="1" xfId="0" applyFont="1" applyBorder="1" applyAlignment="1">
      <alignment horizontal="center" wrapText="1"/>
    </xf>
    <xf numFmtId="43" fontId="10" fillId="0" borderId="1" xfId="1" applyFont="1" applyFill="1" applyBorder="1"/>
    <xf numFmtId="10" fontId="10" fillId="0" borderId="1" xfId="0" applyNumberFormat="1" applyFont="1" applyBorder="1"/>
    <xf numFmtId="43" fontId="0" fillId="0" borderId="6" xfId="0" applyNumberFormat="1" applyBorder="1"/>
    <xf numFmtId="0" fontId="9" fillId="0" borderId="1" xfId="0" applyFont="1" applyBorder="1" applyAlignment="1">
      <alignment horizontal="center"/>
    </xf>
    <xf numFmtId="0" fontId="7" fillId="0" borderId="1" xfId="0" applyFont="1" applyBorder="1"/>
    <xf numFmtId="43" fontId="6" fillId="0" borderId="7" xfId="0" applyNumberFormat="1" applyFont="1" applyBorder="1"/>
    <xf numFmtId="0" fontId="0" fillId="0" borderId="0" xfId="0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0" fontId="7" fillId="0" borderId="2" xfId="0" applyFont="1" applyBorder="1"/>
    <xf numFmtId="0" fontId="10" fillId="0" borderId="1" xfId="0" applyFont="1" applyBorder="1" applyAlignment="1">
      <alignment wrapText="1"/>
    </xf>
    <xf numFmtId="43" fontId="11" fillId="0" borderId="0" xfId="1" applyFont="1" applyFill="1" applyBorder="1"/>
    <xf numFmtId="43" fontId="7" fillId="0" borderId="1" xfId="0" applyNumberFormat="1" applyFont="1" applyBorder="1"/>
    <xf numFmtId="0" fontId="13" fillId="0" borderId="0" xfId="0" applyFont="1"/>
    <xf numFmtId="43" fontId="10" fillId="0" borderId="8" xfId="0" applyNumberFormat="1" applyFont="1" applyBorder="1"/>
    <xf numFmtId="0" fontId="10" fillId="0" borderId="8" xfId="1" applyNumberFormat="1" applyFont="1" applyFill="1" applyBorder="1"/>
    <xf numFmtId="164" fontId="10" fillId="0" borderId="8" xfId="1" applyNumberFormat="1" applyFont="1" applyFill="1" applyBorder="1"/>
    <xf numFmtId="10" fontId="10" fillId="0" borderId="8" xfId="1" applyNumberFormat="1" applyFont="1" applyFill="1" applyBorder="1"/>
    <xf numFmtId="43" fontId="10" fillId="0" borderId="8" xfId="1" applyFont="1" applyFill="1" applyBorder="1"/>
    <xf numFmtId="0" fontId="9" fillId="0" borderId="8" xfId="0" applyFont="1" applyBorder="1"/>
    <xf numFmtId="43" fontId="5" fillId="0" borderId="0" xfId="0" applyNumberFormat="1" applyFont="1"/>
    <xf numFmtId="43" fontId="10" fillId="0" borderId="0" xfId="0" applyNumberFormat="1" applyFont="1"/>
    <xf numFmtId="0" fontId="7" fillId="0" borderId="5" xfId="0" applyFont="1" applyBorder="1"/>
    <xf numFmtId="43" fontId="2" fillId="0" borderId="0" xfId="1" applyFont="1" applyFill="1" applyBorder="1"/>
    <xf numFmtId="43" fontId="12" fillId="0" borderId="0" xfId="0" applyNumberFormat="1" applyFont="1"/>
    <xf numFmtId="0" fontId="12" fillId="0" borderId="0" xfId="0" applyFont="1" applyAlignment="1">
      <alignment wrapText="1"/>
    </xf>
    <xf numFmtId="164" fontId="7" fillId="0" borderId="0" xfId="0" applyNumberFormat="1" applyFont="1"/>
    <xf numFmtId="43" fontId="7" fillId="0" borderId="0" xfId="1" applyFont="1" applyFill="1" applyBorder="1"/>
    <xf numFmtId="43" fontId="4" fillId="0" borderId="0" xfId="0" applyNumberFormat="1" applyFont="1"/>
    <xf numFmtId="43" fontId="9" fillId="0" borderId="8" xfId="0" applyNumberFormat="1" applyFont="1" applyBorder="1"/>
    <xf numFmtId="43" fontId="13" fillId="0" borderId="0" xfId="0" applyNumberFormat="1" applyFont="1"/>
    <xf numFmtId="165" fontId="1" fillId="0" borderId="0" xfId="1" applyNumberFormat="1" applyFont="1" applyFill="1" applyBorder="1"/>
    <xf numFmtId="43" fontId="13" fillId="0" borderId="0" xfId="1" applyFont="1" applyFill="1" applyBorder="1"/>
    <xf numFmtId="43" fontId="0" fillId="0" borderId="0" xfId="0" applyNumberFormat="1" applyFont="1"/>
    <xf numFmtId="164" fontId="13" fillId="0" borderId="0" xfId="1" applyNumberFormat="1" applyFont="1" applyFill="1" applyBorder="1"/>
    <xf numFmtId="2" fontId="13" fillId="0" borderId="0" xfId="1" applyNumberFormat="1" applyFont="1" applyFill="1" applyBorder="1"/>
    <xf numFmtId="166" fontId="13" fillId="0" borderId="0" xfId="0" applyNumberFormat="1" applyFont="1"/>
    <xf numFmtId="43" fontId="14" fillId="0" borderId="0" xfId="0" applyNumberFormat="1" applyFont="1"/>
    <xf numFmtId="0" fontId="0" fillId="0" borderId="0" xfId="0" applyFont="1"/>
    <xf numFmtId="0" fontId="7" fillId="0" borderId="1" xfId="0" applyFont="1" applyFill="1" applyBorder="1"/>
    <xf numFmtId="0" fontId="0" fillId="0" borderId="1" xfId="0" applyFill="1" applyBorder="1"/>
    <xf numFmtId="43" fontId="7" fillId="0" borderId="1" xfId="0" applyNumberFormat="1" applyFont="1" applyFill="1" applyBorder="1"/>
    <xf numFmtId="43" fontId="0" fillId="0" borderId="1" xfId="0" applyNumberFormat="1" applyFill="1" applyBorder="1"/>
    <xf numFmtId="0" fontId="0" fillId="2" borderId="1" xfId="0" applyFont="1" applyFill="1" applyBorder="1"/>
    <xf numFmtId="43" fontId="0" fillId="2" borderId="1" xfId="0" applyNumberFormat="1" applyFont="1" applyFill="1" applyBorder="1"/>
    <xf numFmtId="0" fontId="7" fillId="2" borderId="1" xfId="0" applyFont="1" applyFill="1" applyBorder="1"/>
    <xf numFmtId="43" fontId="7" fillId="2" borderId="1" xfId="0" applyNumberFormat="1" applyFont="1" applyFill="1" applyBorder="1"/>
    <xf numFmtId="43" fontId="0" fillId="2" borderId="1" xfId="0" applyNumberFormat="1" applyFill="1" applyBorder="1"/>
    <xf numFmtId="0" fontId="7" fillId="0" borderId="0" xfId="0" applyFont="1" applyFill="1"/>
    <xf numFmtId="0" fontId="0" fillId="0" borderId="0" xfId="0" applyFill="1"/>
    <xf numFmtId="0" fontId="7" fillId="2" borderId="0" xfId="0" applyFont="1" applyFill="1"/>
    <xf numFmtId="0" fontId="6" fillId="2" borderId="1" xfId="0" applyFont="1" applyFill="1" applyBorder="1"/>
    <xf numFmtId="43" fontId="6" fillId="2" borderId="1" xfId="0" applyNumberFormat="1" applyFon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48823</xdr:colOff>
      <xdr:row>42</xdr:row>
      <xdr:rowOff>58275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7F37E3-A92C-4C59-8092-2291A4F8D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83223" cy="8059275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29770</xdr:colOff>
      <xdr:row>39</xdr:row>
      <xdr:rowOff>124879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5C1B5B8-DD4A-4AA8-A901-B9453297D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564170" cy="755437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38956</xdr:colOff>
      <xdr:row>42</xdr:row>
      <xdr:rowOff>115433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ED63FA-5AE8-4326-A62F-846880A90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34956" cy="8116433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0</xdr:row>
      <xdr:rowOff>0</xdr:rowOff>
    </xdr:from>
    <xdr:to>
      <xdr:col>20</xdr:col>
      <xdr:colOff>591398</xdr:colOff>
      <xdr:row>43</xdr:row>
      <xdr:rowOff>86880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4DA00CE-AC9A-460D-9937-6BC76E833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5600" y="0"/>
          <a:ext cx="6077798" cy="82783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248961</xdr:colOff>
      <xdr:row>39</xdr:row>
      <xdr:rowOff>182037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911C9D8-A4E2-4F18-8C70-4E70D1E7D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392961" cy="761153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42</xdr:row>
      <xdr:rowOff>0</xdr:rowOff>
    </xdr:from>
    <xdr:to>
      <xdr:col>10</xdr:col>
      <xdr:colOff>248365</xdr:colOff>
      <xdr:row>80</xdr:row>
      <xdr:rowOff>134379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34A69BA-B420-404B-B10F-C7732DB8A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8001000"/>
          <a:ext cx="5125165" cy="73733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0"/>
  <sheetViews>
    <sheetView tabSelected="1" zoomScaleNormal="100" workbookViewId="0">
      <selection activeCell="C21" sqref="C21"/>
    </sheetView>
  </sheetViews>
  <sheetFormatPr defaultRowHeight="15" x14ac:dyDescent="0.25"/>
  <cols>
    <col min="1" max="1" width="21.7109375" style="11" bestFit="1" customWidth="1"/>
    <col min="2" max="2" width="18.140625" style="11" bestFit="1" customWidth="1"/>
    <col min="3" max="3" width="15.5703125" style="11" bestFit="1" customWidth="1"/>
    <col min="4" max="4" width="18.28515625" style="11" bestFit="1" customWidth="1"/>
    <col min="5" max="5" width="18.28515625" style="11" customWidth="1"/>
    <col min="6" max="6" width="21.7109375" style="11" bestFit="1" customWidth="1"/>
    <col min="7" max="7" width="18.85546875" style="11" bestFit="1" customWidth="1"/>
    <col min="8" max="8" width="19.85546875" bestFit="1" customWidth="1"/>
    <col min="9" max="9" width="15.42578125" bestFit="1" customWidth="1"/>
    <col min="10" max="10" width="13.7109375" bestFit="1" customWidth="1"/>
    <col min="12" max="12" width="12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35"/>
      <c r="B1" s="23"/>
      <c r="C1" s="15"/>
      <c r="F1" s="35"/>
      <c r="G1" s="23"/>
      <c r="H1" s="2"/>
      <c r="I1" s="3"/>
      <c r="L1" s="1"/>
      <c r="M1" s="2"/>
      <c r="N1" s="2"/>
      <c r="O1" s="3"/>
    </row>
    <row r="2" spans="1:15" ht="16.5" x14ac:dyDescent="0.3">
      <c r="A2" s="19" t="s">
        <v>24</v>
      </c>
      <c r="B2" s="24"/>
      <c r="C2" s="24"/>
      <c r="D2" s="28"/>
      <c r="F2" s="11" t="s">
        <v>13</v>
      </c>
      <c r="I2" s="5"/>
      <c r="L2" s="4"/>
      <c r="O2" s="5"/>
    </row>
    <row r="3" spans="1:15" ht="16.5" x14ac:dyDescent="0.3">
      <c r="A3" s="19" t="s">
        <v>0</v>
      </c>
      <c r="B3" s="25">
        <v>8000</v>
      </c>
      <c r="C3" s="25"/>
      <c r="D3" s="22"/>
      <c r="E3" s="16" t="s">
        <v>31</v>
      </c>
      <c r="F3" s="48">
        <v>2020</v>
      </c>
      <c r="G3" s="37">
        <v>2025</v>
      </c>
      <c r="H3" s="49">
        <f>G3-F3</f>
        <v>5</v>
      </c>
      <c r="M3" s="6"/>
      <c r="N3" s="7"/>
      <c r="O3" s="5"/>
    </row>
    <row r="4" spans="1:15" ht="33" x14ac:dyDescent="0.3">
      <c r="A4" s="36" t="s">
        <v>1</v>
      </c>
      <c r="B4" s="25">
        <v>2500</v>
      </c>
      <c r="C4" s="25"/>
      <c r="D4" s="40"/>
      <c r="E4" s="50"/>
      <c r="F4" s="51"/>
      <c r="H4" s="49"/>
      <c r="L4" s="31"/>
      <c r="M4" s="6"/>
      <c r="N4" s="7"/>
      <c r="O4" s="5"/>
    </row>
    <row r="5" spans="1:15" ht="16.5" x14ac:dyDescent="0.3">
      <c r="A5" s="19" t="s">
        <v>2</v>
      </c>
      <c r="B5" s="25">
        <f>B3-B4</f>
        <v>5500</v>
      </c>
      <c r="C5" s="25"/>
      <c r="D5" s="40"/>
      <c r="E5" s="56"/>
      <c r="F5" s="56" t="s">
        <v>26</v>
      </c>
      <c r="G5" s="37" t="s">
        <v>28</v>
      </c>
      <c r="H5" s="57"/>
      <c r="I5" s="8"/>
      <c r="M5" s="6"/>
      <c r="N5" s="7"/>
      <c r="O5" s="5"/>
    </row>
    <row r="6" spans="1:15" ht="16.5" x14ac:dyDescent="0.3">
      <c r="A6" s="19" t="s">
        <v>3</v>
      </c>
      <c r="B6" s="25">
        <f>B4</f>
        <v>2500</v>
      </c>
      <c r="C6" s="25"/>
      <c r="D6" s="40"/>
      <c r="E6" s="56"/>
      <c r="F6" s="59">
        <f>42.11*10.764</f>
        <v>453.27203999999995</v>
      </c>
      <c r="G6" s="56">
        <f>F6*1.1</f>
        <v>498.599244</v>
      </c>
      <c r="H6" s="57"/>
      <c r="I6" s="12"/>
      <c r="J6" s="12"/>
      <c r="M6" s="6"/>
      <c r="N6" s="7"/>
      <c r="O6" s="5"/>
    </row>
    <row r="7" spans="1:15" ht="16.5" x14ac:dyDescent="0.3">
      <c r="A7" s="19" t="s">
        <v>4</v>
      </c>
      <c r="B7" s="19">
        <v>5</v>
      </c>
      <c r="C7" s="19"/>
      <c r="D7" s="41"/>
      <c r="E7" s="58"/>
      <c r="F7" s="56"/>
      <c r="G7" s="37"/>
      <c r="H7" s="59"/>
      <c r="I7" s="12"/>
      <c r="J7" s="12"/>
      <c r="M7" s="32"/>
      <c r="N7" s="33"/>
      <c r="O7" s="5"/>
    </row>
    <row r="8" spans="1:15" ht="16.5" x14ac:dyDescent="0.3">
      <c r="A8" s="19" t="s">
        <v>5</v>
      </c>
      <c r="B8" s="19">
        <f>B9-B7</f>
        <v>55</v>
      </c>
      <c r="C8" s="19"/>
      <c r="D8" s="42"/>
      <c r="E8" s="60"/>
      <c r="F8" s="56"/>
      <c r="G8" s="16"/>
      <c r="H8" s="59"/>
      <c r="I8" s="12"/>
      <c r="J8" s="12"/>
      <c r="M8" s="32"/>
      <c r="N8" s="33"/>
      <c r="O8" s="5"/>
    </row>
    <row r="9" spans="1:15" ht="16.5" x14ac:dyDescent="0.3">
      <c r="A9" s="19" t="s">
        <v>6</v>
      </c>
      <c r="B9" s="19">
        <v>60</v>
      </c>
      <c r="C9" s="19"/>
      <c r="D9" s="41"/>
      <c r="E9" s="58"/>
      <c r="F9" s="56"/>
      <c r="G9" s="52"/>
      <c r="H9" s="46"/>
      <c r="I9" s="12"/>
      <c r="J9" s="12"/>
      <c r="K9" s="10"/>
      <c r="L9" s="10"/>
      <c r="M9" s="9"/>
      <c r="N9" s="33"/>
      <c r="O9" s="5"/>
    </row>
    <row r="10" spans="1:15" ht="33" x14ac:dyDescent="0.3">
      <c r="A10" s="36" t="s">
        <v>7</v>
      </c>
      <c r="B10" s="19">
        <f>90*B7/B9</f>
        <v>7.5</v>
      </c>
      <c r="C10" s="19"/>
      <c r="D10" s="41"/>
      <c r="E10" s="58"/>
      <c r="F10" s="56"/>
      <c r="G10" s="37"/>
      <c r="H10" s="46"/>
      <c r="I10" s="12"/>
      <c r="J10" s="12"/>
      <c r="K10" s="10"/>
      <c r="L10" s="10"/>
      <c r="M10" s="9"/>
      <c r="N10" s="33"/>
      <c r="O10" s="5"/>
    </row>
    <row r="11" spans="1:15" ht="16.5" x14ac:dyDescent="0.3">
      <c r="A11" s="19"/>
      <c r="B11" s="26">
        <f>B10%</f>
        <v>7.4999999999999997E-2</v>
      </c>
      <c r="C11" s="26"/>
      <c r="D11" s="43"/>
      <c r="E11" s="61"/>
      <c r="F11" s="62"/>
      <c r="G11" s="16"/>
      <c r="H11" s="46"/>
      <c r="I11" s="12"/>
      <c r="J11" s="12"/>
      <c r="K11" s="10"/>
      <c r="L11" s="10"/>
      <c r="M11" s="9"/>
      <c r="N11" s="34"/>
      <c r="O11" s="5"/>
    </row>
    <row r="12" spans="1:15" ht="16.5" x14ac:dyDescent="0.3">
      <c r="A12" s="19" t="s">
        <v>8</v>
      </c>
      <c r="B12" s="25">
        <f>B6*B11</f>
        <v>187.5</v>
      </c>
      <c r="C12" s="25"/>
      <c r="D12" s="44"/>
      <c r="E12" s="58"/>
      <c r="F12" s="39" t="s">
        <v>25</v>
      </c>
      <c r="G12" s="16" t="s">
        <v>29</v>
      </c>
      <c r="H12" s="46" t="s">
        <v>30</v>
      </c>
      <c r="I12" s="30"/>
      <c r="J12" s="12"/>
      <c r="K12" s="10"/>
      <c r="L12" s="10"/>
      <c r="M12" s="9"/>
      <c r="N12" s="7"/>
      <c r="O12" s="5"/>
    </row>
    <row r="13" spans="1:15" ht="16.5" x14ac:dyDescent="0.3">
      <c r="A13" s="19" t="s">
        <v>9</v>
      </c>
      <c r="B13" s="25">
        <f>B6-B12</f>
        <v>2312.5</v>
      </c>
      <c r="C13" s="25"/>
      <c r="D13" s="44"/>
      <c r="E13" s="53"/>
      <c r="F13" s="16">
        <f>31+130+93+111+18+12+18</f>
        <v>413</v>
      </c>
      <c r="G13" s="16">
        <v>35</v>
      </c>
      <c r="H13" s="46">
        <f>G13+F13</f>
        <v>448</v>
      </c>
      <c r="I13" s="12"/>
      <c r="J13" s="12"/>
      <c r="K13" s="10"/>
      <c r="L13" s="10"/>
      <c r="M13" s="54"/>
      <c r="N13" s="7"/>
      <c r="O13" s="5"/>
    </row>
    <row r="14" spans="1:15" ht="20.25" x14ac:dyDescent="0.3">
      <c r="A14" s="19" t="s">
        <v>2</v>
      </c>
      <c r="B14" s="25">
        <f>B5</f>
        <v>5500</v>
      </c>
      <c r="C14" s="25"/>
      <c r="D14" s="40"/>
      <c r="E14" s="16"/>
      <c r="F14" s="16"/>
      <c r="G14" s="63"/>
      <c r="H14" s="46"/>
      <c r="I14" s="12"/>
      <c r="J14" s="12"/>
      <c r="K14" s="10"/>
      <c r="L14" s="10"/>
      <c r="M14" s="9"/>
      <c r="N14" s="7"/>
      <c r="O14" s="5"/>
    </row>
    <row r="15" spans="1:15" ht="16.5" x14ac:dyDescent="0.3">
      <c r="A15" s="19" t="s">
        <v>10</v>
      </c>
      <c r="B15" s="25">
        <f>B14+B13</f>
        <v>7812.5</v>
      </c>
      <c r="C15" s="25">
        <v>7813</v>
      </c>
      <c r="D15" s="40"/>
      <c r="E15" s="16"/>
      <c r="H15" s="46"/>
      <c r="I15" s="10"/>
      <c r="J15" s="10"/>
      <c r="K15" s="10"/>
      <c r="L15" s="10"/>
      <c r="M15" s="9"/>
      <c r="N15" s="7"/>
      <c r="O15" s="5"/>
    </row>
    <row r="16" spans="1:15" ht="16.5" x14ac:dyDescent="0.3">
      <c r="A16" s="19" t="s">
        <v>22</v>
      </c>
      <c r="B16" s="20">
        <v>453</v>
      </c>
      <c r="C16" s="20">
        <v>453</v>
      </c>
      <c r="D16" s="45"/>
      <c r="E16" s="16"/>
      <c r="F16" s="47"/>
      <c r="G16" s="16"/>
      <c r="H16" s="59"/>
      <c r="I16" s="8"/>
      <c r="N16" s="33"/>
      <c r="O16" s="5"/>
    </row>
    <row r="17" spans="1:15" ht="16.5" x14ac:dyDescent="0.3">
      <c r="A17" s="19" t="s">
        <v>11</v>
      </c>
      <c r="B17" s="21">
        <f>B15*B16</f>
        <v>3539062.5</v>
      </c>
      <c r="C17" s="21">
        <f>C16*C15</f>
        <v>3539289</v>
      </c>
      <c r="D17" s="55"/>
      <c r="E17" s="16"/>
      <c r="F17" s="47"/>
      <c r="G17" s="16"/>
      <c r="H17" s="59"/>
      <c r="I17" s="8"/>
      <c r="N17" s="17"/>
      <c r="O17" s="27"/>
    </row>
    <row r="18" spans="1:15" ht="16.5" hidden="1" x14ac:dyDescent="0.3">
      <c r="A18" s="19" t="s">
        <v>23</v>
      </c>
      <c r="B18" s="21">
        <f>B17*0.9</f>
        <v>3185156.25</v>
      </c>
      <c r="C18" s="21"/>
      <c r="D18" s="55"/>
      <c r="E18" s="16"/>
      <c r="F18" s="16"/>
      <c r="G18" s="16"/>
      <c r="H18" s="59"/>
      <c r="I18" s="8"/>
      <c r="N18" s="17"/>
      <c r="O18" s="8"/>
    </row>
    <row r="19" spans="1:15" ht="16.5" x14ac:dyDescent="0.3">
      <c r="A19" s="19" t="s">
        <v>23</v>
      </c>
      <c r="B19" s="21">
        <f>B17*0.9</f>
        <v>3185156.25</v>
      </c>
      <c r="C19" s="21">
        <f>C17*0.9</f>
        <v>3185360.1</v>
      </c>
      <c r="D19" s="55"/>
      <c r="E19" s="16"/>
      <c r="F19" s="16"/>
      <c r="G19" s="16"/>
      <c r="H19" s="59"/>
      <c r="I19" s="8"/>
      <c r="N19" s="17"/>
      <c r="O19" s="8"/>
    </row>
    <row r="20" spans="1:15" ht="16.5" x14ac:dyDescent="0.3">
      <c r="A20" s="19" t="s">
        <v>27</v>
      </c>
      <c r="B20" s="21">
        <f>B17*0.8</f>
        <v>2831250</v>
      </c>
      <c r="C20" s="21">
        <f>C17*0.8</f>
        <v>2831431.2</v>
      </c>
      <c r="D20" s="55"/>
      <c r="E20" s="16"/>
      <c r="F20" s="16"/>
      <c r="G20" s="16"/>
      <c r="H20" s="59"/>
      <c r="I20" s="8"/>
      <c r="N20" s="17"/>
      <c r="O20" s="8"/>
    </row>
    <row r="21" spans="1:15" ht="20.25" x14ac:dyDescent="0.3">
      <c r="A21" s="19" t="s">
        <v>12</v>
      </c>
      <c r="B21" s="22">
        <f>B4*499</f>
        <v>1247500</v>
      </c>
      <c r="C21" s="22"/>
      <c r="D21" s="40"/>
      <c r="E21" s="63"/>
      <c r="F21" s="16"/>
      <c r="G21" s="63"/>
      <c r="H21" s="64"/>
      <c r="I21" s="8"/>
      <c r="K21" s="8"/>
    </row>
    <row r="22" spans="1:15" ht="16.5" x14ac:dyDescent="0.3">
      <c r="A22" s="19" t="s">
        <v>16</v>
      </c>
      <c r="B22" s="38">
        <f>B17*0.025/12</f>
        <v>7373.046875</v>
      </c>
      <c r="C22" s="22"/>
      <c r="D22" s="22"/>
      <c r="E22" s="16"/>
      <c r="H22" s="64"/>
    </row>
    <row r="23" spans="1:15" x14ac:dyDescent="0.25">
      <c r="B23" s="16"/>
      <c r="C23" s="16"/>
      <c r="H23" s="64"/>
    </row>
    <row r="24" spans="1:15" x14ac:dyDescent="0.25">
      <c r="B24" s="16"/>
      <c r="C24" s="16"/>
      <c r="F24" s="16"/>
    </row>
    <row r="26" spans="1:15" x14ac:dyDescent="0.25">
      <c r="A26" s="74"/>
      <c r="B26" s="74"/>
      <c r="C26" s="74"/>
      <c r="D26" s="74" t="s">
        <v>14</v>
      </c>
      <c r="E26" s="74"/>
      <c r="F26" s="74"/>
      <c r="G26" s="74"/>
      <c r="H26" s="75"/>
      <c r="I26" s="75"/>
      <c r="J26" s="75"/>
      <c r="K26" s="75"/>
    </row>
    <row r="27" spans="1:15" x14ac:dyDescent="0.25">
      <c r="A27" s="74"/>
      <c r="B27" s="65" t="s">
        <v>15</v>
      </c>
      <c r="C27" s="65" t="s">
        <v>28</v>
      </c>
      <c r="D27" s="65" t="s">
        <v>20</v>
      </c>
      <c r="E27" s="65"/>
      <c r="F27" s="65" t="s">
        <v>11</v>
      </c>
      <c r="G27" s="65" t="s">
        <v>17</v>
      </c>
      <c r="H27" s="66" t="s">
        <v>18</v>
      </c>
      <c r="I27" s="66" t="s">
        <v>19</v>
      </c>
      <c r="J27" s="66"/>
      <c r="K27" s="75"/>
    </row>
    <row r="28" spans="1:15" ht="17.25" x14ac:dyDescent="0.3">
      <c r="A28" s="74" t="s">
        <v>21</v>
      </c>
      <c r="B28" s="71">
        <v>450</v>
      </c>
      <c r="C28" s="71">
        <f>B28*1.1</f>
        <v>495.00000000000006</v>
      </c>
      <c r="D28" s="71"/>
      <c r="E28" s="71"/>
      <c r="F28" s="71">
        <v>3600000</v>
      </c>
      <c r="G28" s="72">
        <f>F28/B28</f>
        <v>8000</v>
      </c>
      <c r="H28" s="73">
        <f>F28/C28</f>
        <v>7272.7272727272721</v>
      </c>
      <c r="I28" s="66"/>
      <c r="J28" s="66">
        <f>B15/G28</f>
        <v>0.9765625</v>
      </c>
      <c r="K28" s="18"/>
    </row>
    <row r="29" spans="1:15" x14ac:dyDescent="0.25">
      <c r="A29" s="74"/>
      <c r="B29" s="69">
        <v>438</v>
      </c>
      <c r="C29" s="71">
        <f>B29*1.1</f>
        <v>481.8</v>
      </c>
      <c r="D29" s="69"/>
      <c r="E29" s="69"/>
      <c r="F29" s="70">
        <v>4000000</v>
      </c>
      <c r="G29" s="72">
        <f>F29/B29</f>
        <v>9132.4200913242003</v>
      </c>
      <c r="H29" s="73">
        <f>F29/C29</f>
        <v>8302.2000830220004</v>
      </c>
      <c r="I29" s="68"/>
      <c r="J29" s="66"/>
      <c r="K29" s="75"/>
    </row>
    <row r="30" spans="1:15" x14ac:dyDescent="0.25">
      <c r="B30" s="76">
        <f>63*10.764</f>
        <v>678.13199999999995</v>
      </c>
      <c r="C30" s="71">
        <f>B30*1.1</f>
        <v>745.9452</v>
      </c>
      <c r="D30" s="76"/>
      <c r="E30" s="76"/>
      <c r="F30" s="76">
        <v>5500000</v>
      </c>
      <c r="G30" s="72">
        <f>F30/B30</f>
        <v>8110.5153568921687</v>
      </c>
      <c r="H30" s="73">
        <f>F30/C30</f>
        <v>7373.1957789928802</v>
      </c>
      <c r="J30" s="66">
        <f>B15/G30</f>
        <v>0.96325568181818177</v>
      </c>
    </row>
    <row r="31" spans="1:15" x14ac:dyDescent="0.25">
      <c r="B31" s="69">
        <f>30*10.764</f>
        <v>322.91999999999996</v>
      </c>
      <c r="C31" s="71">
        <f>B31*1.1</f>
        <v>355.21199999999999</v>
      </c>
      <c r="D31" s="77"/>
      <c r="E31" s="78"/>
      <c r="F31" s="71">
        <v>2500000</v>
      </c>
      <c r="G31" s="72">
        <f>F31/B31</f>
        <v>7741.8555679425253</v>
      </c>
      <c r="H31" s="73">
        <f>F31/C31</f>
        <v>7038.0505163113858</v>
      </c>
      <c r="I31" s="14"/>
      <c r="J31" s="66">
        <f>B15/G31</f>
        <v>1.0091249999999998</v>
      </c>
    </row>
    <row r="32" spans="1:15" x14ac:dyDescent="0.25">
      <c r="B32" s="65"/>
      <c r="C32" s="65"/>
      <c r="D32" s="65"/>
      <c r="E32" s="67"/>
      <c r="F32" s="29"/>
      <c r="G32" s="38"/>
      <c r="H32" s="13"/>
      <c r="I32" s="14"/>
      <c r="J32" s="13"/>
    </row>
    <row r="33" spans="1:10" x14ac:dyDescent="0.25">
      <c r="B33" s="65"/>
      <c r="C33" s="65"/>
      <c r="D33" s="65"/>
      <c r="E33" s="67"/>
      <c r="F33" s="29"/>
      <c r="G33" s="38"/>
      <c r="H33" s="13"/>
      <c r="I33" s="13"/>
      <c r="J33" s="13"/>
    </row>
    <row r="34" spans="1:10" ht="15.75" x14ac:dyDescent="0.25">
      <c r="A34" s="39"/>
      <c r="B34" s="29"/>
      <c r="C34" s="29"/>
      <c r="D34" s="29"/>
      <c r="E34" s="38"/>
      <c r="F34" s="29"/>
      <c r="G34" s="38"/>
      <c r="H34" s="13"/>
      <c r="I34" s="13"/>
      <c r="J34" s="13"/>
    </row>
    <row r="35" spans="1:10" ht="15.75" x14ac:dyDescent="0.25">
      <c r="A35" s="39"/>
      <c r="B35" s="29"/>
      <c r="C35" s="29"/>
      <c r="D35" s="29"/>
      <c r="E35" s="29"/>
      <c r="F35" s="29"/>
      <c r="G35" s="38"/>
      <c r="H35" s="13"/>
      <c r="I35" s="13"/>
      <c r="J35" s="13"/>
    </row>
    <row r="36" spans="1:10" ht="15.75" x14ac:dyDescent="0.25">
      <c r="A36" s="39"/>
      <c r="B36" s="29"/>
      <c r="C36" s="29"/>
      <c r="D36" s="29"/>
      <c r="E36" s="29"/>
      <c r="F36" s="29"/>
      <c r="G36" s="29"/>
      <c r="H36" s="13"/>
      <c r="I36" s="13"/>
      <c r="J36" s="13"/>
    </row>
    <row r="37" spans="1:10" ht="15.75" x14ac:dyDescent="0.25">
      <c r="A37" s="39"/>
    </row>
    <row r="38" spans="1:10" ht="15.75" x14ac:dyDescent="0.25">
      <c r="A38" s="39"/>
    </row>
    <row r="39" spans="1:10" ht="15.75" x14ac:dyDescent="0.25">
      <c r="A39" s="39"/>
    </row>
    <row r="40" spans="1:10" ht="15.75" x14ac:dyDescent="0.25">
      <c r="A40" s="39"/>
    </row>
    <row r="60" spans="4:6" x14ac:dyDescent="0.25">
      <c r="D60" s="16"/>
      <c r="E60" s="16"/>
      <c r="F60" s="1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>
      <selection activeCell="L1" sqref="L1"/>
    </sheetView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Q26"/>
  <sheetViews>
    <sheetView workbookViewId="0"/>
  </sheetViews>
  <sheetFormatPr defaultRowHeight="15" x14ac:dyDescent="0.25"/>
  <sheetData>
    <row r="26" spans="17:17" x14ac:dyDescent="0.25">
      <c r="Q26">
        <v>5460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CCEE24-E515-4153-9569-71F8E2B09897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Sheet6</vt:lpstr>
      <vt:lpstr>Sheet5</vt:lpstr>
      <vt:lpstr>Sheet4</vt:lpstr>
      <vt:lpstr>Sheet2</vt:lpstr>
      <vt:lpstr>Sheet3</vt:lpstr>
      <vt:lpstr>Sheet7</vt:lpstr>
      <vt:lpstr>Sheet8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2025-02-22T07:24:23Z</dcterms:modified>
</cp:coreProperties>
</file>