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914F1FEA-E682-4961-9C7D-96AF325F450D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1" l="1"/>
  <c r="B39" i="1"/>
  <c r="H37" i="1" l="1"/>
  <c r="F33" i="1"/>
  <c r="F32" i="1"/>
  <c r="F31" i="1"/>
  <c r="B20" i="1" l="1"/>
  <c r="G30" i="1"/>
  <c r="F30" i="1"/>
  <c r="C30" i="1"/>
  <c r="B30" i="1"/>
  <c r="C29" i="1"/>
  <c r="I12" i="1"/>
  <c r="B38" i="1" l="1"/>
  <c r="B37" i="1"/>
  <c r="F9" i="1"/>
  <c r="E9" i="1"/>
  <c r="E8" i="1"/>
  <c r="E7" i="1"/>
  <c r="E6" i="1"/>
  <c r="K27" i="1" l="1"/>
  <c r="H29" i="1" l="1"/>
  <c r="H28" i="1"/>
  <c r="F39" i="1" l="1"/>
  <c r="F38" i="1"/>
  <c r="F37" i="1"/>
  <c r="G39" i="1" l="1"/>
  <c r="G38" i="1"/>
  <c r="G37" i="1"/>
  <c r="I29" i="1" l="1"/>
  <c r="G27" i="1"/>
  <c r="H27" i="1"/>
  <c r="B10" i="1"/>
  <c r="B11" i="1" s="1"/>
  <c r="B8" i="1"/>
  <c r="B6" i="1"/>
  <c r="B5" i="1"/>
  <c r="B14" i="1" s="1"/>
  <c r="B12" i="1" l="1"/>
  <c r="B13" i="1" s="1"/>
  <c r="B15" i="1" l="1"/>
  <c r="B17" i="1" l="1"/>
  <c r="I27" i="1"/>
  <c r="F27" i="1"/>
  <c r="B21" i="1" l="1"/>
  <c r="B18" i="1"/>
  <c r="B19" i="1"/>
  <c r="F28" i="1"/>
  <c r="G28" i="1"/>
  <c r="F29" i="1"/>
  <c r="G29" i="1"/>
  <c r="I28" i="1" l="1"/>
  <c r="G3" i="1" l="1"/>
</calcChain>
</file>

<file path=xl/sharedStrings.xml><?xml version="1.0" encoding="utf-8"?>
<sst xmlns="http://schemas.openxmlformats.org/spreadsheetml/2006/main" count="44" uniqueCount="35">
  <si>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</si>
  <si>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</si>
  <si>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</si>
  <si>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</si>
  <si>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</si>
  <si>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</si>
  <si>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</si>
  <si>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</si>
  <si>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</si>
  <si>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</si>
  <si>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</si>
  <si>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</si>
  <si>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</si>
  <si>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</si>
  <si>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</si>
  <si>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</si>
  <si>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</si>
  <si>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</si>
  <si>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</si>
  <si>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</si>
  <si>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</si>
  <si>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</si>
  <si>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</si>
  <si>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</si>
  <si>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</si>
  <si>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</si>
  <si>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</si>
  <si>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IGR</t>
  </si>
  <si>
    <t>RV</t>
  </si>
  <si>
    <t>DB</t>
  </si>
  <si>
    <t>Terrace</t>
  </si>
  <si>
    <t>Val</t>
  </si>
  <si>
    <t>Bal</t>
  </si>
  <si>
    <t>Patio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</si>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</sst>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2" fillId="0" borderId="8" xfId="0" applyNumberFormat="1" applyFont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6" xfId="0" applyNumberFormat="1" applyFill="1" applyBorder="1"/>
    <xf numFmtId="0" fontId="14" fillId="0" borderId="1" xfId="0" applyFont="1" applyFill="1" applyBorder="1"/>
    <xf numFmtId="0" fontId="4" fillId="0" borderId="1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601265</xdr:colOff>
      <xdr:row>42</xdr:row>
      <xdr:rowOff>29696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171357-4F10-4C73-AD4B-9EF8664F4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26065" cy="803069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248876</xdr:colOff>
      <xdr:row>37</xdr:row>
      <xdr:rowOff>115300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50C20F-7241-4E3A-8A93-11FDFC914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83276" cy="7163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115507</xdr:colOff>
      <xdr:row>35</xdr:row>
      <xdr:rowOff>153352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D84872-02ED-4286-89E3-D814C2AB0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49907" cy="68208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13</xdr:col>
      <xdr:colOff>314325</xdr:colOff>
      <xdr:row>38</xdr:row>
      <xdr:rowOff>30829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044DB8-E1B2-4588-A386-CC7929FF6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8239124" cy="72698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176592</xdr:colOff>
      <xdr:row>37</xdr:row>
      <xdr:rowOff>66674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4C00F9-A118-4E0E-88FC-77691187A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91792" cy="71151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601265</xdr:colOff>
      <xdr:row>42</xdr:row>
      <xdr:rowOff>86854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0C0FCE-FC3B-4767-8F1D-B43FC0FA0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26065" cy="808785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86928</xdr:colOff>
      <xdr:row>42</xdr:row>
      <xdr:rowOff>96380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4B117C-D203-46FD-8304-CD6C6E09E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21328" cy="8097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zoomScaleNormal="100" workbookViewId="0">
      <selection activeCell="J18" sqref="J18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6">
        <v>9000</v>
      </c>
      <c r="C3" s="17"/>
      <c r="D3" s="10"/>
      <c r="E3">
        <v>2024</v>
      </c>
      <c r="F3" s="3">
        <v>2025</v>
      </c>
      <c r="G3" s="4">
        <f>F3-E3</f>
        <v>1</v>
      </c>
      <c r="L3" s="3"/>
      <c r="M3" s="4"/>
    </row>
    <row r="4" spans="1:17" ht="33" x14ac:dyDescent="0.3">
      <c r="A4" s="47" t="s">
        <v>1</v>
      </c>
      <c r="B4" s="46">
        <v>2500</v>
      </c>
      <c r="C4" s="17"/>
      <c r="D4" s="10"/>
      <c r="E4" s="31"/>
      <c r="F4" s="3"/>
      <c r="G4" s="4"/>
      <c r="H4" s="37"/>
      <c r="K4" s="26"/>
      <c r="L4" s="3"/>
      <c r="M4" s="4"/>
    </row>
    <row r="5" spans="1:17" ht="16.5" x14ac:dyDescent="0.3">
      <c r="A5" s="16" t="s">
        <v>2</v>
      </c>
      <c r="B5" s="46">
        <f>B3-B4</f>
        <v>6500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6">
        <f>B4</f>
        <v>2500</v>
      </c>
      <c r="C6" s="17"/>
      <c r="D6" s="56" t="s">
        <v>15</v>
      </c>
      <c r="E6" s="51">
        <f>32.778*10.764</f>
        <v>352.82239199999998</v>
      </c>
      <c r="F6" s="3"/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0" t="s">
        <v>32</v>
      </c>
      <c r="E7" s="51">
        <f>2.41*10.764</f>
        <v>25.941240000000001</v>
      </c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0" t="s">
        <v>33</v>
      </c>
      <c r="E8" s="51">
        <f>3.75*10.764</f>
        <v>40.364999999999995</v>
      </c>
      <c r="F8" s="36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0" t="s">
        <v>34</v>
      </c>
      <c r="E9" s="51">
        <f>SUM(E6:E8)</f>
        <v>419.12863199999998</v>
      </c>
      <c r="F9" s="36">
        <f>E9*1.1</f>
        <v>461.04149520000004</v>
      </c>
      <c r="G9" s="13"/>
      <c r="J9" s="25"/>
      <c r="M9" s="33"/>
      <c r="N9" s="23"/>
      <c r="O9" s="23"/>
      <c r="P9" s="23"/>
      <c r="Q9" s="23"/>
    </row>
    <row r="10" spans="1:17" ht="33" x14ac:dyDescent="0.3">
      <c r="A10" s="47" t="s">
        <v>7</v>
      </c>
      <c r="B10" s="16">
        <f>90*B7/B9</f>
        <v>0</v>
      </c>
      <c r="C10" s="18"/>
      <c r="D10" s="50"/>
      <c r="E10" s="52"/>
      <c r="F10" s="35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48">
        <f>B10%</f>
        <v>0</v>
      </c>
      <c r="C11" s="28"/>
      <c r="D11" s="53"/>
      <c r="E11" s="51" t="s">
        <v>26</v>
      </c>
      <c r="F11" t="s">
        <v>31</v>
      </c>
      <c r="G11" s="12" t="s">
        <v>30</v>
      </c>
      <c r="H11" s="7" t="s">
        <v>29</v>
      </c>
      <c r="I11" s="7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6">
        <f>B6*B11</f>
        <v>0</v>
      </c>
      <c r="C12" s="19"/>
      <c r="D12" s="54"/>
      <c r="E12" s="51">
        <v>340</v>
      </c>
      <c r="F12">
        <v>16</v>
      </c>
      <c r="G12" s="12">
        <v>39</v>
      </c>
      <c r="H12" s="12">
        <v>13</v>
      </c>
      <c r="I12" s="12">
        <f>E12+F12+G12+H12</f>
        <v>408</v>
      </c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6">
        <f>B6-B12</f>
        <v>2500</v>
      </c>
      <c r="C13" s="19"/>
      <c r="D13" s="55"/>
      <c r="E13" s="42"/>
      <c r="G13" s="12"/>
      <c r="H13" s="12"/>
      <c r="I13" s="7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6">
        <f>B5</f>
        <v>6500</v>
      </c>
      <c r="C14" s="17"/>
      <c r="D14" s="39"/>
      <c r="E14" s="45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6">
        <f>B14+B13</f>
        <v>9000</v>
      </c>
      <c r="C15" s="17"/>
      <c r="D15" s="39"/>
      <c r="E15" s="42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419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49">
        <f>B15*B16</f>
        <v>3771000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28</v>
      </c>
      <c r="B18" s="49">
        <f>B17*0.98</f>
        <v>3695580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23</v>
      </c>
      <c r="B19" s="49">
        <f>B17*0.8</f>
        <v>3016800</v>
      </c>
      <c r="C19" s="20"/>
      <c r="D19" s="39"/>
      <c r="E19" s="40"/>
      <c r="F19" s="41"/>
      <c r="G19" s="40"/>
      <c r="H19" s="42"/>
      <c r="M19" s="5"/>
      <c r="N19" s="6"/>
    </row>
    <row r="20" spans="1:14" ht="18.75" x14ac:dyDescent="0.3">
      <c r="A20" s="16" t="s">
        <v>12</v>
      </c>
      <c r="B20" s="17">
        <f>461*B4</f>
        <v>1152500</v>
      </c>
      <c r="C20" s="17"/>
      <c r="D20" s="39"/>
      <c r="E20" s="43"/>
      <c r="F20" s="43"/>
      <c r="G20" s="44"/>
      <c r="H20" s="45"/>
    </row>
    <row r="21" spans="1:14" ht="16.5" x14ac:dyDescent="0.3">
      <c r="A21" s="16" t="s">
        <v>16</v>
      </c>
      <c r="B21" s="17">
        <f>B17*0.03/12</f>
        <v>9427.5</v>
      </c>
      <c r="C21" s="30"/>
      <c r="D21" s="39"/>
      <c r="E21" s="42"/>
      <c r="F21" s="40"/>
      <c r="G21" s="45"/>
      <c r="H21" s="4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536</v>
      </c>
      <c r="C27" s="8"/>
      <c r="D27" s="8"/>
      <c r="E27" s="8">
        <v>4770000</v>
      </c>
      <c r="F27" s="10">
        <f t="shared" ref="F27:F33" si="0">E27/B27</f>
        <v>8899.253731343284</v>
      </c>
      <c r="G27" s="10" t="e">
        <f>E27/C27</f>
        <v>#DIV/0!</v>
      </c>
      <c r="H27" s="10" t="e">
        <f>E27/D27</f>
        <v>#DIV/0!</v>
      </c>
      <c r="I27" s="8">
        <f>C27/B27</f>
        <v>0</v>
      </c>
      <c r="J27" s="15"/>
      <c r="K27">
        <f>D27/B27</f>
        <v>0</v>
      </c>
    </row>
    <row r="28" spans="1:14" ht="17.25" x14ac:dyDescent="0.3">
      <c r="B28" s="9">
        <v>317</v>
      </c>
      <c r="C28" s="8"/>
      <c r="D28" s="8"/>
      <c r="E28" s="8">
        <v>2999000</v>
      </c>
      <c r="F28" s="10">
        <f t="shared" si="0"/>
        <v>9460.5678233438484</v>
      </c>
      <c r="G28" s="10" t="e">
        <f>E28/C28</f>
        <v>#DIV/0!</v>
      </c>
      <c r="H28" s="10" t="e">
        <f>E28/D28</f>
        <v>#DIV/0!</v>
      </c>
      <c r="I28" s="8">
        <f>C28/B28</f>
        <v>0</v>
      </c>
      <c r="J28" s="15"/>
    </row>
    <row r="29" spans="1:14" x14ac:dyDescent="0.25">
      <c r="B29" s="9">
        <f>C29/1.2</f>
        <v>451.38888888888897</v>
      </c>
      <c r="C29" s="8">
        <f>D29/1.2</f>
        <v>541.66666666666674</v>
      </c>
      <c r="D29" s="8">
        <v>650</v>
      </c>
      <c r="E29" s="8">
        <v>3600000</v>
      </c>
      <c r="F29" s="10">
        <f t="shared" si="0"/>
        <v>7975.3846153846143</v>
      </c>
      <c r="G29" s="10">
        <f t="shared" ref="G29:G30" si="1">E29/C29</f>
        <v>6646.1538461538448</v>
      </c>
      <c r="H29" s="10">
        <f>E29/D29</f>
        <v>5538.4615384615381</v>
      </c>
      <c r="I29" s="8">
        <f>C29/B29</f>
        <v>1.2</v>
      </c>
    </row>
    <row r="30" spans="1:14" x14ac:dyDescent="0.25">
      <c r="B30" s="9">
        <f>C30/1.2</f>
        <v>416.66666666666669</v>
      </c>
      <c r="C30" s="8">
        <f>D30/1.2</f>
        <v>500</v>
      </c>
      <c r="D30" s="8">
        <v>600</v>
      </c>
      <c r="E30" s="8">
        <v>3400000</v>
      </c>
      <c r="F30" s="10">
        <f t="shared" si="0"/>
        <v>8160</v>
      </c>
      <c r="G30" s="10">
        <f t="shared" si="1"/>
        <v>6800</v>
      </c>
      <c r="H30" s="10"/>
      <c r="I30" s="8"/>
    </row>
    <row r="31" spans="1:14" x14ac:dyDescent="0.25">
      <c r="B31" s="9">
        <v>528</v>
      </c>
      <c r="C31" s="8"/>
      <c r="D31" s="8"/>
      <c r="E31" s="8">
        <v>4600000</v>
      </c>
      <c r="F31" s="10">
        <f t="shared" si="0"/>
        <v>8712.121212121212</v>
      </c>
      <c r="G31" s="10"/>
      <c r="H31" s="10"/>
      <c r="I31" s="8"/>
    </row>
    <row r="32" spans="1:14" x14ac:dyDescent="0.25">
      <c r="B32" s="9">
        <v>432</v>
      </c>
      <c r="C32" s="8"/>
      <c r="D32" s="8"/>
      <c r="E32" s="8">
        <v>3600000</v>
      </c>
      <c r="F32" s="10">
        <f t="shared" si="0"/>
        <v>8333.3333333333339</v>
      </c>
      <c r="G32" s="10"/>
      <c r="H32" s="10"/>
      <c r="I32" s="8"/>
    </row>
    <row r="33" spans="1:11" x14ac:dyDescent="0.25">
      <c r="B33" s="9">
        <v>475</v>
      </c>
      <c r="C33" s="8"/>
      <c r="D33" s="8"/>
      <c r="E33" s="8">
        <v>4500000</v>
      </c>
      <c r="F33" s="10">
        <f t="shared" si="0"/>
        <v>9473.6842105263149</v>
      </c>
      <c r="G33" s="10"/>
      <c r="H33" s="10"/>
      <c r="I33" s="8"/>
    </row>
    <row r="34" spans="1:11" x14ac:dyDescent="0.25">
      <c r="B34" s="9"/>
      <c r="C34" s="8"/>
      <c r="D34" s="8"/>
      <c r="E34" s="10"/>
      <c r="F34" s="10"/>
      <c r="G34" s="10"/>
      <c r="H34" s="10"/>
      <c r="I34" s="8"/>
    </row>
    <row r="35" spans="1:11" x14ac:dyDescent="0.25">
      <c r="B35" s="9"/>
      <c r="C35" s="8"/>
      <c r="D35" s="8"/>
      <c r="E35" s="10"/>
      <c r="F35" s="10"/>
      <c r="G35" s="10"/>
      <c r="H35" s="10"/>
      <c r="I35" s="8"/>
    </row>
    <row r="36" spans="1:11" x14ac:dyDescent="0.25">
      <c r="A36" t="s">
        <v>27</v>
      </c>
      <c r="B36" s="57" t="s">
        <v>15</v>
      </c>
      <c r="C36" s="58" t="s">
        <v>20</v>
      </c>
      <c r="D36" s="58" t="s">
        <v>24</v>
      </c>
      <c r="E36" s="58" t="s">
        <v>11</v>
      </c>
      <c r="F36" s="58" t="s">
        <v>17</v>
      </c>
      <c r="G36" s="58" t="s">
        <v>18</v>
      </c>
      <c r="H36" s="45"/>
      <c r="I36" s="45"/>
    </row>
    <row r="37" spans="1:11" x14ac:dyDescent="0.25">
      <c r="B37" s="57">
        <f>36*10.764</f>
        <v>387.50399999999996</v>
      </c>
      <c r="C37" s="58"/>
      <c r="D37" s="58"/>
      <c r="E37" s="58">
        <v>3200000</v>
      </c>
      <c r="F37" s="58">
        <f>E37/B37</f>
        <v>8257.9792724720264</v>
      </c>
      <c r="G37" s="58" t="e">
        <f>E37/C37</f>
        <v>#DIV/0!</v>
      </c>
      <c r="H37" s="39">
        <f>B15/F37</f>
        <v>1.089855</v>
      </c>
      <c r="I37" s="59"/>
      <c r="J37" s="6"/>
    </row>
    <row r="38" spans="1:11" x14ac:dyDescent="0.25">
      <c r="B38" s="57">
        <f>31*10.764</f>
        <v>333.68399999999997</v>
      </c>
      <c r="C38" s="58"/>
      <c r="D38" s="58"/>
      <c r="E38" s="58">
        <v>2700000</v>
      </c>
      <c r="F38" s="58">
        <f>E38/B38</f>
        <v>8091.4877548818649</v>
      </c>
      <c r="G38" s="58" t="e">
        <f>E38/C38</f>
        <v>#DIV/0!</v>
      </c>
      <c r="H38" s="39"/>
      <c r="I38" s="59"/>
    </row>
    <row r="39" spans="1:11" x14ac:dyDescent="0.25">
      <c r="B39" s="57">
        <f>29*10.764</f>
        <v>312.15600000000001</v>
      </c>
      <c r="C39" s="58"/>
      <c r="D39" s="58"/>
      <c r="E39" s="58">
        <v>2842592</v>
      </c>
      <c r="F39" s="58">
        <f>E39/B39</f>
        <v>9106.3186355540183</v>
      </c>
      <c r="G39" s="58" t="e">
        <f>E39/C39</f>
        <v>#DIV/0!</v>
      </c>
      <c r="H39" s="39"/>
      <c r="I39" s="59"/>
    </row>
    <row r="40" spans="1:11" x14ac:dyDescent="0.25">
      <c r="B40" s="58"/>
      <c r="C40" s="58"/>
      <c r="D40" s="58"/>
      <c r="E40" s="58"/>
      <c r="F40" s="58"/>
      <c r="G40" s="58"/>
      <c r="H40" s="39"/>
      <c r="I40" s="45"/>
      <c r="K40" s="6"/>
    </row>
    <row r="41" spans="1:11" x14ac:dyDescent="0.25">
      <c r="B41" s="58"/>
      <c r="C41" s="58"/>
      <c r="D41" s="58"/>
      <c r="E41" s="58"/>
      <c r="F41" s="58"/>
      <c r="G41" s="58"/>
      <c r="H41" s="39"/>
      <c r="I41" s="45"/>
    </row>
    <row r="42" spans="1:11" ht="15.75" x14ac:dyDescent="0.25">
      <c r="B42" s="60"/>
      <c r="C42" s="58"/>
      <c r="D42" s="58"/>
      <c r="E42" s="58"/>
      <c r="F42" s="58"/>
      <c r="G42" s="58"/>
      <c r="H42" s="58"/>
      <c r="I42" s="45"/>
    </row>
    <row r="43" spans="1:11" ht="15.75" x14ac:dyDescent="0.25">
      <c r="B43" s="61"/>
      <c r="C43" s="57"/>
      <c r="D43" s="58"/>
      <c r="E43" s="58"/>
      <c r="F43" s="58"/>
      <c r="G43" s="58"/>
      <c r="H43" s="58"/>
      <c r="I43" s="45"/>
    </row>
    <row r="44" spans="1:11" ht="15.75" x14ac:dyDescent="0.25">
      <c r="B44" s="61"/>
      <c r="C44" s="57"/>
      <c r="D44" s="58"/>
      <c r="E44" s="58"/>
      <c r="F44" s="58"/>
      <c r="G44" s="58"/>
      <c r="H44" s="58"/>
      <c r="I44" s="45"/>
    </row>
    <row r="45" spans="1:11" ht="15.75" x14ac:dyDescent="0.25">
      <c r="B45" s="22"/>
      <c r="C45" s="7"/>
      <c r="D45" s="38"/>
    </row>
    <row r="46" spans="1:11" ht="15.75" x14ac:dyDescent="0.25">
      <c r="B46" s="22"/>
      <c r="C46" s="7"/>
    </row>
    <row r="66" spans="3:5" x14ac:dyDescent="0.25">
      <c r="C66" s="6"/>
      <c r="D66" s="6"/>
      <c r="E6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8" workbookViewId="0">
      <selection activeCell="S35" sqref="S35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2025-02-27T09:55:26Z</dcterms:modified>
</cp:coreProperties>
</file>