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R18" i="21" l="1"/>
  <c r="S23" i="20"/>
  <c r="S22" i="19"/>
  <c r="Y47" i="4"/>
  <c r="Y46" i="4"/>
  <c r="Y45" i="4"/>
  <c r="G33" i="4"/>
  <c r="I34" i="4" l="1"/>
  <c r="T18" i="23" l="1"/>
  <c r="S18" i="23"/>
  <c r="P13" i="22"/>
  <c r="R18" i="20"/>
  <c r="R16" i="19"/>
  <c r="X20" i="18"/>
  <c r="S22" i="17"/>
  <c r="R22" i="17"/>
  <c r="S15" i="16"/>
  <c r="R15" i="16"/>
  <c r="G32" i="4" l="1"/>
  <c r="G34" i="4" s="1"/>
  <c r="W31" i="4" l="1"/>
  <c r="P9" i="4" l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l="1"/>
  <c r="W46" i="4" s="1"/>
  <c r="S41" i="4"/>
  <c r="W51" i="4" l="1"/>
  <c r="W47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<sst xmlns="http://schemas.openxmlformats.org/spreadsheetml/2006/main" count="52" uniqueCount="46">
  <si>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</si>
  <si>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</si>
  <si>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</si>
  <si>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</si>
  <si>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</si>
  <si>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</si>
  <si>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</si>
  <si>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</si>
  <si>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</si>
  <si>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</si>
  <si>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</si>
  <si>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</si>
  <si>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</si>
  <si>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</si>
  <si>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</si>
  <si>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</si>
  <si>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</si>
  <si>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</si>
  <si>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</si>
  <si>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</si>
  <si>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</si>
  <si>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</si>
  <si>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</si>
  <si>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</si>
  <si>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</si>
  <si>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</si>
  <si>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</si>
  <si>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</si>
  <si>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</si>
  <si>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</si>
  <si>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</si>
  <si>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</si>
  <si>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</si>
  <si>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</si>
  <si>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</si>
  <si>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</si>
  <si>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</si>
  <si>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</si>
  <si>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</si>
  <si>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</si>
  <si>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</t>
  </si>
  <si>
    <t>As per Rera</t>
  </si>
  <si>
    <t xml:space="preserve">FMV </t>
  </si>
  <si>
    <t>State Bank of India ( RACPC Sion ) -  Mr. Prem Shanker Chandwani Mr. Shankar Gobindram Chandwani And Mrs. Jaanvi Prem Chandwani</t>
  </si>
  <si>
    <t xml:space="preserve">Area Page No. </t>
  </si>
  <si>
    <t>1 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</si>
</sst>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164" fontId="11" fillId="0" borderId="1" xfId="0" applyNumberFormat="1" applyFont="1" applyBorder="1"/>
    <xf numFmtId="164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0" fillId="0" borderId="0" xfId="0" applyNumberFormat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239009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50178C2-B7C4-43B3-BA66-FA53BBF9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35009" cy="89356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93DAE5C-CF91-48F8-B9C1-4F486B25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611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0</xdr:rowOff>
    </xdr:from>
    <xdr:to>
      <xdr:col>15</xdr:col>
      <xdr:colOff>277436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D96AFFD-979B-4909-93B6-4A3D3593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8678486" cy="652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219956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5AB824C-7D03-423B-B739-6E82858D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315956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372378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6F47C8A-D178-4D39-8D73-E85C20D17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468378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DE13B89-6121-4C1B-802C-4E1593C9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41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2553258-318C-46AB-AE0A-568D7DE8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535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77402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74CE2FE-CDEA-4E21-95CF-34BE017A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11802" cy="7011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29770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249A644-5014-4EDA-AF5B-15B1D5A0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64170" cy="8259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AE94DC2-0C83-4D25-8679-B70E5EE4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192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6BF6BF4-6884-4204-B65F-9F4AA17C1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A7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711</v>
      </c>
      <c r="C3" s="4">
        <f>B3*1.2</f>
        <v>853.19999999999993</v>
      </c>
      <c r="D3" s="4">
        <f t="shared" ref="D3:D14" si="2">C3*1.2</f>
        <v>1023.8399999999999</v>
      </c>
      <c r="E3" s="5">
        <f t="shared" ref="E3:E14" si="3">R3</f>
        <v>14379170</v>
      </c>
      <c r="F3" s="9">
        <f t="shared" ref="F3:F14" si="4">ROUND((E3/B3),0)</f>
        <v>20224</v>
      </c>
      <c r="G3" s="9">
        <f t="shared" ref="G3:G14" si="5">ROUND((E3/C3),0)</f>
        <v>16853</v>
      </c>
      <c r="H3" s="9">
        <f t="shared" ref="H3:H14" si="6">ROUND((E3/D3),0)</f>
        <v>14044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711</v>
      </c>
      <c r="R3" s="2">
        <v>14379170</v>
      </c>
    </row>
    <row r="4" spans="1:20" x14ac:dyDescent="0.25">
      <c r="A4" s="4">
        <f t="shared" ref="A4:A9" si="9">N4</f>
        <v>0</v>
      </c>
      <c r="B4" s="4">
        <f t="shared" ref="B4:B9" si="10">Q4</f>
        <v>894</v>
      </c>
      <c r="C4" s="4">
        <f t="shared" ref="C4:C9" si="11">B4*1.2</f>
        <v>1072.8</v>
      </c>
      <c r="D4" s="4">
        <f t="shared" ref="D4:D9" si="12">C4*1.2</f>
        <v>1287.3599999999999</v>
      </c>
      <c r="E4" s="5">
        <f t="shared" ref="E4:E9" si="13">R4</f>
        <v>18829505</v>
      </c>
      <c r="F4" s="9">
        <f t="shared" ref="F4:F9" si="14">ROUND((E4/B4),0)</f>
        <v>21062</v>
      </c>
      <c r="G4" s="9">
        <f t="shared" ref="G4:G9" si="15">ROUND((E4/C4),0)</f>
        <v>17552</v>
      </c>
      <c r="H4" s="9">
        <f t="shared" ref="H4:H9" si="16">ROUND((E4/D4),0)</f>
        <v>14626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894</v>
      </c>
      <c r="R4" s="2">
        <v>18829505</v>
      </c>
    </row>
    <row r="5" spans="1:20" x14ac:dyDescent="0.25">
      <c r="A5" s="4">
        <f t="shared" si="9"/>
        <v>0</v>
      </c>
      <c r="B5" s="4">
        <f t="shared" si="10"/>
        <v>595</v>
      </c>
      <c r="C5" s="4">
        <f t="shared" si="11"/>
        <v>714</v>
      </c>
      <c r="D5" s="4">
        <f t="shared" si="12"/>
        <v>856.8</v>
      </c>
      <c r="E5" s="5">
        <f t="shared" si="13"/>
        <v>12292971</v>
      </c>
      <c r="F5" s="9">
        <f t="shared" si="14"/>
        <v>20660</v>
      </c>
      <c r="G5" s="9">
        <f t="shared" si="15"/>
        <v>17217</v>
      </c>
      <c r="H5" s="9">
        <f t="shared" si="16"/>
        <v>14348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595</v>
      </c>
      <c r="R5" s="2">
        <v>12292971</v>
      </c>
    </row>
    <row r="6" spans="1:20" s="44" customFormat="1" x14ac:dyDescent="0.25">
      <c r="A6" s="42">
        <f t="shared" si="9"/>
        <v>0</v>
      </c>
      <c r="B6" s="42">
        <f t="shared" si="10"/>
        <v>672</v>
      </c>
      <c r="C6" s="42">
        <f t="shared" si="11"/>
        <v>806.4</v>
      </c>
      <c r="D6" s="42">
        <f t="shared" si="12"/>
        <v>967.68</v>
      </c>
      <c r="E6" s="43">
        <f t="shared" si="13"/>
        <v>16023748</v>
      </c>
      <c r="F6" s="42">
        <f t="shared" si="14"/>
        <v>23845</v>
      </c>
      <c r="G6" s="42">
        <f t="shared" si="15"/>
        <v>19871</v>
      </c>
      <c r="H6" s="42">
        <f t="shared" si="16"/>
        <v>16559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672</v>
      </c>
      <c r="R6" s="45">
        <v>16023748</v>
      </c>
    </row>
    <row r="7" spans="1:20" s="51" customFormat="1" x14ac:dyDescent="0.25">
      <c r="A7" s="9">
        <f t="shared" si="9"/>
        <v>0</v>
      </c>
      <c r="B7" s="9">
        <f t="shared" si="10"/>
        <v>666</v>
      </c>
      <c r="C7" s="9">
        <f t="shared" si="11"/>
        <v>799.19999999999993</v>
      </c>
      <c r="D7" s="9">
        <f t="shared" si="12"/>
        <v>959.03999999999985</v>
      </c>
      <c r="E7" s="50">
        <f t="shared" si="13"/>
        <v>16528727</v>
      </c>
      <c r="F7" s="9">
        <f t="shared" si="14"/>
        <v>24818</v>
      </c>
      <c r="G7" s="9">
        <f t="shared" si="15"/>
        <v>20682</v>
      </c>
      <c r="H7" s="9">
        <f t="shared" si="16"/>
        <v>17235</v>
      </c>
      <c r="I7" s="9" t="e">
        <f>#REF!</f>
        <v>#REF!</v>
      </c>
      <c r="J7" s="9">
        <f t="shared" si="17"/>
        <v>0</v>
      </c>
      <c r="O7" s="51">
        <v>0</v>
      </c>
      <c r="P7" s="51">
        <f t="shared" si="18"/>
        <v>0</v>
      </c>
      <c r="Q7" s="51">
        <v>666</v>
      </c>
      <c r="R7" s="52">
        <v>16528727</v>
      </c>
    </row>
    <row r="8" spans="1:20" s="44" customFormat="1" x14ac:dyDescent="0.25">
      <c r="A8" s="42">
        <f t="shared" si="9"/>
        <v>0</v>
      </c>
      <c r="B8" s="42">
        <f t="shared" si="10"/>
        <v>516</v>
      </c>
      <c r="C8" s="42">
        <f t="shared" si="11"/>
        <v>619.19999999999993</v>
      </c>
      <c r="D8" s="42">
        <f t="shared" si="12"/>
        <v>743.03999999999985</v>
      </c>
      <c r="E8" s="43">
        <f t="shared" si="13"/>
        <v>12090574</v>
      </c>
      <c r="F8" s="42">
        <f t="shared" si="14"/>
        <v>23431</v>
      </c>
      <c r="G8" s="42">
        <f t="shared" si="15"/>
        <v>19526</v>
      </c>
      <c r="H8" s="42">
        <f t="shared" si="16"/>
        <v>16272</v>
      </c>
      <c r="I8" s="42" t="e">
        <f>#REF!</f>
        <v>#REF!</v>
      </c>
      <c r="J8" s="42">
        <f t="shared" si="17"/>
        <v>0</v>
      </c>
      <c r="O8" s="44">
        <v>0</v>
      </c>
      <c r="P8" s="44">
        <f t="shared" si="18"/>
        <v>0</v>
      </c>
      <c r="Q8" s="44">
        <v>516</v>
      </c>
      <c r="R8" s="45">
        <v>12090574</v>
      </c>
    </row>
    <row r="9" spans="1:20" x14ac:dyDescent="0.25">
      <c r="A9" s="4">
        <f t="shared" si="9"/>
        <v>0</v>
      </c>
      <c r="B9" s="4">
        <f t="shared" si="10"/>
        <v>670</v>
      </c>
      <c r="C9" s="4">
        <f t="shared" si="11"/>
        <v>804</v>
      </c>
      <c r="D9" s="4">
        <f t="shared" si="12"/>
        <v>964.8</v>
      </c>
      <c r="E9" s="5">
        <f t="shared" si="13"/>
        <v>13782822</v>
      </c>
      <c r="F9" s="9">
        <f t="shared" si="14"/>
        <v>20571</v>
      </c>
      <c r="G9" s="9">
        <f t="shared" si="15"/>
        <v>17143</v>
      </c>
      <c r="H9" s="9">
        <f t="shared" si="16"/>
        <v>14286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670</v>
      </c>
      <c r="R9" s="2">
        <v>13782822</v>
      </c>
    </row>
    <row r="10" spans="1:20" x14ac:dyDescent="0.25">
      <c r="A10" s="4">
        <f t="shared" si="0"/>
        <v>0</v>
      </c>
      <c r="B10" s="4">
        <f t="shared" si="1"/>
        <v>894</v>
      </c>
      <c r="C10" s="4">
        <f t="shared" ref="C10:C14" si="19">B10*1.2</f>
        <v>1072.8</v>
      </c>
      <c r="D10" s="4">
        <f t="shared" si="2"/>
        <v>1287.3599999999999</v>
      </c>
      <c r="E10" s="5">
        <f t="shared" si="3"/>
        <v>19161216</v>
      </c>
      <c r="F10" s="9">
        <f t="shared" si="4"/>
        <v>21433</v>
      </c>
      <c r="G10" s="9">
        <f t="shared" si="5"/>
        <v>17861</v>
      </c>
      <c r="H10" s="9">
        <f t="shared" si="6"/>
        <v>14884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894</v>
      </c>
      <c r="R10" s="2">
        <v>19161216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1">N16</f>
        <v>0</v>
      </c>
      <c r="B16" s="4">
        <f t="shared" ref="B16:B28" si="32">Q16</f>
        <v>991</v>
      </c>
      <c r="C16" s="4">
        <f>B16*1.2</f>
        <v>1189.2</v>
      </c>
      <c r="D16" s="4">
        <f t="shared" ref="D16:D28" si="33">C16*1.2</f>
        <v>1427.04</v>
      </c>
      <c r="E16" s="5">
        <f t="shared" ref="E16:E28" si="34">R16</f>
        <v>23000000</v>
      </c>
      <c r="F16" s="9">
        <f t="shared" ref="F16:F28" si="35">ROUND((E16/B16),0)</f>
        <v>23209</v>
      </c>
      <c r="G16" s="9">
        <f t="shared" ref="G16:G28" si="36">ROUND((E16/C16),0)</f>
        <v>19341</v>
      </c>
      <c r="H16" s="9">
        <f t="shared" ref="H16:H28" si="37">ROUND((E16/D16),0)</f>
        <v>16117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991</v>
      </c>
      <c r="R16" s="2">
        <v>23000000</v>
      </c>
    </row>
    <row r="17" spans="1:24" s="44" customFormat="1" x14ac:dyDescent="0.25">
      <c r="A17" s="42">
        <f t="shared" si="31"/>
        <v>0</v>
      </c>
      <c r="B17" s="42">
        <f t="shared" si="32"/>
        <v>515</v>
      </c>
      <c r="C17" s="42">
        <f t="shared" ref="C17:C28" si="40">B17*1.2</f>
        <v>618</v>
      </c>
      <c r="D17" s="42">
        <f t="shared" si="33"/>
        <v>741.6</v>
      </c>
      <c r="E17" s="43">
        <f t="shared" si="34"/>
        <v>14000000</v>
      </c>
      <c r="F17" s="42">
        <f t="shared" si="35"/>
        <v>27184</v>
      </c>
      <c r="G17" s="42">
        <f t="shared" si="36"/>
        <v>22654</v>
      </c>
      <c r="H17" s="42">
        <f t="shared" si="37"/>
        <v>18878</v>
      </c>
      <c r="I17" s="42" t="e">
        <f>#REF!</f>
        <v>#REF!</v>
      </c>
      <c r="J17" s="42">
        <f t="shared" si="38"/>
        <v>0</v>
      </c>
      <c r="O17" s="44">
        <v>0</v>
      </c>
      <c r="P17" s="44">
        <f t="shared" si="39"/>
        <v>0</v>
      </c>
      <c r="Q17" s="44">
        <v>515</v>
      </c>
      <c r="R17" s="45">
        <v>14000000</v>
      </c>
    </row>
    <row r="18" spans="1:24" x14ac:dyDescent="0.25">
      <c r="A18" s="4">
        <f t="shared" si="31"/>
        <v>0</v>
      </c>
      <c r="B18" s="4">
        <f t="shared" si="32"/>
        <v>595</v>
      </c>
      <c r="C18" s="4">
        <f t="shared" si="40"/>
        <v>714</v>
      </c>
      <c r="D18" s="4">
        <f t="shared" si="33"/>
        <v>856.8</v>
      </c>
      <c r="E18" s="5">
        <f t="shared" si="34"/>
        <v>14300000</v>
      </c>
      <c r="F18" s="9">
        <f t="shared" si="35"/>
        <v>24034</v>
      </c>
      <c r="G18" s="9">
        <f t="shared" si="36"/>
        <v>20028</v>
      </c>
      <c r="H18" s="9">
        <f t="shared" si="37"/>
        <v>16690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595</v>
      </c>
      <c r="R18" s="2">
        <v>14300000</v>
      </c>
    </row>
    <row r="19" spans="1:24" s="44" customFormat="1" x14ac:dyDescent="0.25">
      <c r="A19" s="42">
        <f t="shared" si="31"/>
        <v>0</v>
      </c>
      <c r="B19" s="42">
        <f t="shared" si="32"/>
        <v>408</v>
      </c>
      <c r="C19" s="42">
        <f t="shared" si="40"/>
        <v>489.59999999999997</v>
      </c>
      <c r="D19" s="42">
        <f t="shared" si="33"/>
        <v>587.52</v>
      </c>
      <c r="E19" s="43">
        <f t="shared" si="34"/>
        <v>10800000</v>
      </c>
      <c r="F19" s="42">
        <f t="shared" si="35"/>
        <v>26471</v>
      </c>
      <c r="G19" s="42">
        <f t="shared" si="36"/>
        <v>22059</v>
      </c>
      <c r="H19" s="42">
        <f t="shared" si="37"/>
        <v>18382</v>
      </c>
      <c r="I19" s="42" t="e">
        <f>#REF!</f>
        <v>#REF!</v>
      </c>
      <c r="J19" s="42">
        <f t="shared" si="38"/>
        <v>0</v>
      </c>
      <c r="O19" s="44">
        <v>0</v>
      </c>
      <c r="P19" s="44">
        <f t="shared" si="39"/>
        <v>0</v>
      </c>
      <c r="Q19" s="44">
        <v>408</v>
      </c>
      <c r="R19" s="45">
        <v>10800000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R31" t="s">
        <v>44</v>
      </c>
      <c r="S31">
        <v>49</v>
      </c>
      <c r="T31" s="10"/>
      <c r="U31" s="17" t="s">
        <v>15</v>
      </c>
      <c r="V31" s="18"/>
      <c r="W31" s="19">
        <f>W29-W30</f>
        <v>22700</v>
      </c>
      <c r="X31" s="22"/>
    </row>
    <row r="32" spans="1:24" ht="15.75" x14ac:dyDescent="0.25">
      <c r="E32" t="s">
        <v>39</v>
      </c>
      <c r="F32" s="7">
        <v>73.39</v>
      </c>
      <c r="G32" s="6">
        <f>F32*10.764</f>
        <v>789.96996000000001</v>
      </c>
      <c r="H32" s="6"/>
      <c r="I32">
        <v>790</v>
      </c>
      <c r="S32" s="10">
        <v>49</v>
      </c>
      <c r="T32" s="10"/>
      <c r="U32" s="17" t="s">
        <v>16</v>
      </c>
      <c r="V32" s="18"/>
      <c r="W32" s="19">
        <f>W30</f>
        <v>2800</v>
      </c>
      <c r="X32" s="22"/>
    </row>
    <row r="33" spans="5:25" ht="15.75" x14ac:dyDescent="0.25">
      <c r="E33" t="s">
        <v>40</v>
      </c>
      <c r="F33" s="7">
        <v>2.21</v>
      </c>
      <c r="G33">
        <f>F33*10.764</f>
        <v>23.788439999999998</v>
      </c>
      <c r="I33">
        <v>24</v>
      </c>
      <c r="S33" s="10"/>
      <c r="T33" s="10"/>
      <c r="U33" s="17" t="s">
        <v>17</v>
      </c>
      <c r="V33" s="23"/>
      <c r="W33" s="24">
        <f>X33-X34</f>
        <v>-4</v>
      </c>
      <c r="X33" s="25">
        <v>2025</v>
      </c>
    </row>
    <row r="34" spans="5:25" ht="15.75" x14ac:dyDescent="0.25">
      <c r="G34">
        <f>SUM(G32:G33)</f>
        <v>813.75840000000005</v>
      </c>
      <c r="I34">
        <f>SUM(I32:I33)</f>
        <v>814</v>
      </c>
      <c r="S34" s="10"/>
      <c r="T34" s="10"/>
      <c r="U34" s="17" t="s">
        <v>18</v>
      </c>
      <c r="V34" s="23"/>
      <c r="W34" s="24">
        <f>W35-W33</f>
        <v>64</v>
      </c>
      <c r="X34" s="24">
        <v>2029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51" customHeight="1" x14ac:dyDescent="0.25">
      <c r="P36" s="47" t="s">
        <v>43</v>
      </c>
      <c r="Q36" s="47"/>
      <c r="R36" s="47"/>
      <c r="S36" s="47"/>
      <c r="T36" s="48"/>
      <c r="U36" s="21" t="s">
        <v>20</v>
      </c>
      <c r="V36" s="23"/>
      <c r="W36" s="24">
        <f>90*W33/W35</f>
        <v>-6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2800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22700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25500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814</v>
      </c>
      <c r="X44" s="24" t="s">
        <v>45</v>
      </c>
    </row>
    <row r="45" spans="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</f>
        <v>20757000</v>
      </c>
      <c r="X45" s="40">
        <v>700000</v>
      </c>
      <c r="Y45" s="49">
        <f>X45+W45</f>
        <v>21457000</v>
      </c>
    </row>
    <row r="46" spans="5:25" ht="15.75" x14ac:dyDescent="0.25">
      <c r="S46" s="11"/>
      <c r="T46" s="10"/>
      <c r="U46" s="17" t="s">
        <v>24</v>
      </c>
      <c r="V46" s="23"/>
      <c r="W46" s="41">
        <f>W45*0.98</f>
        <v>20341860</v>
      </c>
      <c r="X46" s="34"/>
      <c r="Y46" s="49">
        <f>Y45*0.98</f>
        <v>21027860</v>
      </c>
    </row>
    <row r="47" spans="5:25" ht="15.75" x14ac:dyDescent="0.25">
      <c r="S47" s="10"/>
      <c r="T47" s="10"/>
      <c r="U47" s="17" t="s">
        <v>25</v>
      </c>
      <c r="V47" s="23"/>
      <c r="W47" s="33">
        <f>W45*0.8</f>
        <v>16605600</v>
      </c>
      <c r="X47" s="33"/>
      <c r="Y47" s="49">
        <f>Y45*0.8</f>
        <v>17165600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2279200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W45*0.03/12</f>
        <v>51892.5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5:R18"/>
  <sheetViews>
    <sheetView topLeftCell="A13" zoomScaleNormal="100" workbookViewId="0">
      <selection activeCell="S21" sqref="S21"/>
    </sheetView>
  </sheetViews>
  <sheetFormatPr defaultRowHeight="15" x14ac:dyDescent="0.25"/>
  <cols>
    <col min="18" max="18" width="12.28515625" customWidth="1"/>
  </cols>
  <sheetData>
    <row r="15" spans="18:18" x14ac:dyDescent="0.25">
      <c r="R15">
        <v>11271474</v>
      </c>
    </row>
    <row r="16" spans="18:18" x14ac:dyDescent="0.25">
      <c r="R16">
        <v>789100</v>
      </c>
    </row>
    <row r="17" spans="18:18" x14ac:dyDescent="0.25">
      <c r="R17">
        <v>30000</v>
      </c>
    </row>
    <row r="18" spans="18:18" x14ac:dyDescent="0.25">
      <c r="R18">
        <f>SUM(R15:R17)</f>
        <v>12090574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1:P13"/>
  <sheetViews>
    <sheetView workbookViewId="0">
      <selection activeCell="S18" sqref="S18"/>
    </sheetView>
  </sheetViews>
  <sheetFormatPr defaultRowHeight="15" x14ac:dyDescent="0.25"/>
  <sheetData>
    <row r="11" spans="16:16" x14ac:dyDescent="0.25">
      <c r="P11">
        <v>642</v>
      </c>
    </row>
    <row r="12" spans="16:16" x14ac:dyDescent="0.25">
      <c r="P12">
        <v>28</v>
      </c>
    </row>
    <row r="13" spans="16:16" x14ac:dyDescent="0.25">
      <c r="P13">
        <f>SUM(P11:P12)</f>
        <v>670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6:T18"/>
  <sheetViews>
    <sheetView workbookViewId="0">
      <selection activeCell="U25" sqref="U25"/>
    </sheetView>
  </sheetViews>
  <sheetFormatPr defaultRowHeight="15" x14ac:dyDescent="0.25"/>
  <sheetData>
    <row r="16" spans="19:19" x14ac:dyDescent="0.25">
      <c r="S16">
        <v>79.430000000000007</v>
      </c>
    </row>
    <row r="17" spans="19:20" x14ac:dyDescent="0.25">
      <c r="S17">
        <v>3.58</v>
      </c>
    </row>
    <row r="18" spans="19:20" x14ac:dyDescent="0.25">
      <c r="S18">
        <f>SUM(S16:S17)</f>
        <v>83.01</v>
      </c>
      <c r="T18">
        <f>S18*10.764</f>
        <v>893.51963999999998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O18" sqref="O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3:S19"/>
  <sheetViews>
    <sheetView zoomScaleNormal="100" workbookViewId="0">
      <selection activeCell="S21" sqref="S21"/>
    </sheetView>
  </sheetViews>
  <sheetFormatPr defaultRowHeight="15" x14ac:dyDescent="0.25"/>
  <sheetData>
    <row r="13" spans="18:19" x14ac:dyDescent="0.25">
      <c r="R13">
        <v>63.61</v>
      </c>
    </row>
    <row r="14" spans="18:19" x14ac:dyDescent="0.25">
      <c r="R14">
        <v>2.46</v>
      </c>
    </row>
    <row r="15" spans="18:19" x14ac:dyDescent="0.25">
      <c r="R15">
        <f>SUM(R13:R14)</f>
        <v>66.069999999999993</v>
      </c>
      <c r="S15">
        <f>R15*10.764</f>
        <v>711.17747999999983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20:S22"/>
  <sheetViews>
    <sheetView topLeftCell="A7" zoomScaleNormal="100" workbookViewId="0">
      <selection activeCell="T28" sqref="T28"/>
    </sheetView>
  </sheetViews>
  <sheetFormatPr defaultRowHeight="15" x14ac:dyDescent="0.25"/>
  <sheetData>
    <row r="20" spans="18:19" x14ac:dyDescent="0.25">
      <c r="R20">
        <v>79.430000000000007</v>
      </c>
    </row>
    <row r="21" spans="18:19" x14ac:dyDescent="0.25">
      <c r="R21">
        <v>3.58</v>
      </c>
    </row>
    <row r="22" spans="18:19" x14ac:dyDescent="0.25">
      <c r="R22">
        <f>SUM(R20:R21)</f>
        <v>83.01</v>
      </c>
      <c r="S22">
        <f>R22*10.764</f>
        <v>893.51963999999998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18:X20"/>
  <sheetViews>
    <sheetView topLeftCell="F1" zoomScaleNormal="100" workbookViewId="0">
      <selection activeCell="AA27" sqref="AA27"/>
    </sheetView>
  </sheetViews>
  <sheetFormatPr defaultRowHeight="15" x14ac:dyDescent="0.25"/>
  <sheetData>
    <row r="18" spans="24:24" x14ac:dyDescent="0.25">
      <c r="X18">
        <v>565</v>
      </c>
    </row>
    <row r="19" spans="24:24" x14ac:dyDescent="0.25">
      <c r="X19">
        <v>30</v>
      </c>
    </row>
    <row r="20" spans="24:24" x14ac:dyDescent="0.25">
      <c r="X20">
        <f>SUM(X18:X19)</f>
        <v>595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B16" workbookViewId="0">
      <selection activeCell="S19" sqref="S19:S22"/>
    </sheetView>
  </sheetViews>
  <sheetFormatPr defaultRowHeight="15" x14ac:dyDescent="0.25"/>
  <cols>
    <col min="19" max="19" width="21" customWidth="1"/>
  </cols>
  <sheetData>
    <row r="1" spans="1:18" x14ac:dyDescent="0.25">
      <c r="A1" s="6"/>
    </row>
    <row r="14" spans="1:18" x14ac:dyDescent="0.25">
      <c r="R14">
        <v>644</v>
      </c>
    </row>
    <row r="15" spans="1:18" x14ac:dyDescent="0.25">
      <c r="R15">
        <v>28</v>
      </c>
    </row>
    <row r="16" spans="1:18" x14ac:dyDescent="0.25">
      <c r="R16">
        <f>SUM(R14:R15)</f>
        <v>672</v>
      </c>
    </row>
    <row r="19" spans="19:19" x14ac:dyDescent="0.25">
      <c r="S19">
        <v>14944548</v>
      </c>
    </row>
    <row r="20" spans="19:19" x14ac:dyDescent="0.25">
      <c r="S20">
        <v>1049200</v>
      </c>
    </row>
    <row r="21" spans="19:19" x14ac:dyDescent="0.25">
      <c r="S21">
        <v>30000</v>
      </c>
    </row>
    <row r="22" spans="19:19" x14ac:dyDescent="0.25">
      <c r="S22">
        <f>SUM(S19:S21)</f>
        <v>16023748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6:S23"/>
  <sheetViews>
    <sheetView topLeftCell="A16" zoomScaleNormal="100" workbookViewId="0">
      <selection activeCell="S20" sqref="S20:S23"/>
    </sheetView>
  </sheetViews>
  <sheetFormatPr defaultRowHeight="15" x14ac:dyDescent="0.25"/>
  <cols>
    <col min="19" max="19" width="13.85546875" customWidth="1"/>
  </cols>
  <sheetData>
    <row r="16" spans="18:18" x14ac:dyDescent="0.25">
      <c r="R16">
        <v>645</v>
      </c>
    </row>
    <row r="17" spans="18:19" x14ac:dyDescent="0.25">
      <c r="R17">
        <v>21</v>
      </c>
    </row>
    <row r="18" spans="18:19" x14ac:dyDescent="0.25">
      <c r="R18">
        <f>SUM(R16:R17)</f>
        <v>666</v>
      </c>
    </row>
    <row r="20" spans="18:19" x14ac:dyDescent="0.25">
      <c r="S20">
        <v>15419327</v>
      </c>
    </row>
    <row r="21" spans="18:19" x14ac:dyDescent="0.25">
      <c r="S21">
        <v>1079400</v>
      </c>
    </row>
    <row r="22" spans="18:19" x14ac:dyDescent="0.25">
      <c r="S22">
        <v>30000</v>
      </c>
    </row>
    <row r="23" spans="18:19" x14ac:dyDescent="0.25">
      <c r="S23">
        <f>SUM(S20:S22)</f>
        <v>16528727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2025-02-18T12:39:25Z</dcterms:modified>
</cp:coreProperties>
</file>