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Bait E Muhammad Phase 1\"/>
    </mc:Choice>
  </mc:AlternateContent>
  <xr:revisionPtr revIDLastSave="0" documentId="13_ncr:1_{6BD9F340-A465-4D95-B7BF-7B2F82C13E81}" xr6:coauthVersionLast="47" xr6:coauthVersionMax="47" xr10:uidLastSave="{00000000-0000-0000-0000-000000000000}"/>
  <bookViews>
    <workbookView xWindow="-120" yWindow="-120" windowWidth="29040" windowHeight="15720" tabRatio="451" activeTab="5" xr2:uid="{00000000-000D-0000-FFFF-FFFF00000000}"/>
  </bookViews>
  <sheets>
    <sheet name="A -Wing" sheetId="118" r:id="rId1"/>
    <sheet name="B-Wing " sheetId="121" r:id="rId2"/>
    <sheet name="C-Wing" sheetId="122" r:id="rId3"/>
    <sheet name="D-Wing " sheetId="123" r:id="rId4"/>
    <sheet name="E-Wing" sheetId="124" r:id="rId5"/>
    <sheet name="F-Wing" sheetId="125" r:id="rId6"/>
    <sheet name="Total" sheetId="119" r:id="rId7"/>
    <sheet name="RERA" sheetId="120" r:id="rId8"/>
    <sheet name="Typical " sheetId="73" r:id="rId9"/>
    <sheet name="RR" sheetId="115" r:id="rId10"/>
  </sheets>
  <definedNames>
    <definedName name="_xlnm._FilterDatabase" localSheetId="0" hidden="1">'A -Wing'!#REF!</definedName>
    <definedName name="_xlnm._FilterDatabase" localSheetId="1" hidden="1">'B-Wing '!#REF!</definedName>
    <definedName name="_xlnm._FilterDatabase" localSheetId="2" hidden="1">'C-Wing'!#REF!</definedName>
    <definedName name="_xlnm._FilterDatabase" localSheetId="3" hidden="1">'D-Wing '!#REF!</definedName>
    <definedName name="_xlnm._FilterDatabase" localSheetId="4" hidden="1">'E-Wing'!#REF!</definedName>
    <definedName name="_xlnm._FilterDatabase" localSheetId="5" hidden="1">'F-Wing'!#REF!</definedName>
    <definedName name="_xlnm._FilterDatabase" localSheetId="8" hidden="1">'Typical '!#REF!</definedName>
  </definedNames>
  <calcPr calcId="191029"/>
</workbook>
</file>

<file path=xl/calcChain.xml><?xml version="1.0" encoding="utf-8"?>
<calcChain xmlns="http://schemas.openxmlformats.org/spreadsheetml/2006/main">
  <c r="J3" i="125" l="1"/>
  <c r="K3" i="125" s="1"/>
  <c r="J4" i="125"/>
  <c r="K4" i="125" s="1"/>
  <c r="J5" i="125"/>
  <c r="K5" i="125" s="1"/>
  <c r="J6" i="125"/>
  <c r="K6" i="125" s="1"/>
  <c r="J7" i="125"/>
  <c r="K7" i="125" s="1"/>
  <c r="J8" i="125"/>
  <c r="K8" i="125" s="1"/>
  <c r="J9" i="125"/>
  <c r="K9" i="125" s="1"/>
  <c r="J10" i="125"/>
  <c r="K10" i="125" s="1"/>
  <c r="J11" i="125"/>
  <c r="K11" i="125" s="1"/>
  <c r="J12" i="125"/>
  <c r="K12" i="125" s="1"/>
  <c r="J13" i="125"/>
  <c r="K13" i="125" s="1"/>
  <c r="J14" i="125"/>
  <c r="K14" i="125" s="1"/>
  <c r="J15" i="125"/>
  <c r="K15" i="125" s="1"/>
  <c r="J16" i="125"/>
  <c r="K16" i="125" s="1"/>
  <c r="J17" i="125"/>
  <c r="K17" i="125" s="1"/>
  <c r="J18" i="125"/>
  <c r="K18" i="125" s="1"/>
  <c r="J19" i="125"/>
  <c r="K19" i="125" s="1"/>
  <c r="J20" i="125"/>
  <c r="K20" i="125" s="1"/>
  <c r="J21" i="125"/>
  <c r="K21" i="125" s="1"/>
  <c r="J3" i="124"/>
  <c r="K3" i="124" s="1"/>
  <c r="L3" i="124"/>
  <c r="M3" i="124"/>
  <c r="J4" i="124"/>
  <c r="K4" i="124"/>
  <c r="L4" i="124"/>
  <c r="M4" i="124"/>
  <c r="J5" i="124"/>
  <c r="K5" i="124"/>
  <c r="L5" i="124"/>
  <c r="M5" i="124"/>
  <c r="J6" i="124"/>
  <c r="K6" i="124"/>
  <c r="L6" i="124"/>
  <c r="M6" i="124"/>
  <c r="J7" i="124"/>
  <c r="L7" i="124" s="1"/>
  <c r="K7" i="124"/>
  <c r="M7" i="124"/>
  <c r="J8" i="124"/>
  <c r="L8" i="124" s="1"/>
  <c r="K8" i="124"/>
  <c r="M8" i="124"/>
  <c r="J9" i="124"/>
  <c r="L9" i="124" s="1"/>
  <c r="K9" i="124"/>
  <c r="M9" i="124"/>
  <c r="J10" i="124"/>
  <c r="L10" i="124" s="1"/>
  <c r="K10" i="124"/>
  <c r="M10" i="124"/>
  <c r="J11" i="124"/>
  <c r="L11" i="124" s="1"/>
  <c r="K11" i="124"/>
  <c r="M11" i="124"/>
  <c r="J12" i="124"/>
  <c r="L12" i="124" s="1"/>
  <c r="K12" i="124"/>
  <c r="M12" i="124"/>
  <c r="J13" i="124"/>
  <c r="L13" i="124" s="1"/>
  <c r="K13" i="124"/>
  <c r="M13" i="124"/>
  <c r="J14" i="124"/>
  <c r="L14" i="124" s="1"/>
  <c r="K14" i="124"/>
  <c r="M14" i="124"/>
  <c r="J15" i="124"/>
  <c r="L15" i="124" s="1"/>
  <c r="K15" i="124"/>
  <c r="M15" i="124"/>
  <c r="J16" i="124"/>
  <c r="L16" i="124" s="1"/>
  <c r="K16" i="124"/>
  <c r="M16" i="124"/>
  <c r="J17" i="124"/>
  <c r="L17" i="124" s="1"/>
  <c r="K17" i="124"/>
  <c r="M17" i="124"/>
  <c r="J18" i="124"/>
  <c r="L18" i="124" s="1"/>
  <c r="K18" i="124"/>
  <c r="M18" i="124"/>
  <c r="J19" i="124"/>
  <c r="L19" i="124" s="1"/>
  <c r="K19" i="124"/>
  <c r="M19" i="124"/>
  <c r="J20" i="124"/>
  <c r="L20" i="124" s="1"/>
  <c r="K20" i="124"/>
  <c r="M20" i="124"/>
  <c r="J21" i="124"/>
  <c r="L21" i="124" s="1"/>
  <c r="K21" i="124"/>
  <c r="M21" i="124"/>
  <c r="J3" i="123"/>
  <c r="K3" i="123"/>
  <c r="L3" i="123"/>
  <c r="M3" i="123"/>
  <c r="J4" i="123"/>
  <c r="K4" i="123"/>
  <c r="L4" i="123"/>
  <c r="M4" i="123"/>
  <c r="J5" i="123"/>
  <c r="K5" i="123"/>
  <c r="L5" i="123"/>
  <c r="M5" i="123"/>
  <c r="J6" i="123"/>
  <c r="K6" i="123"/>
  <c r="L6" i="123"/>
  <c r="M6" i="123"/>
  <c r="J7" i="123"/>
  <c r="K7" i="123"/>
  <c r="L7" i="123"/>
  <c r="M7" i="123"/>
  <c r="J8" i="123"/>
  <c r="K8" i="123"/>
  <c r="L8" i="123"/>
  <c r="M8" i="123"/>
  <c r="J9" i="123"/>
  <c r="K9" i="123"/>
  <c r="L9" i="123"/>
  <c r="M9" i="123"/>
  <c r="J10" i="123"/>
  <c r="K10" i="123"/>
  <c r="L10" i="123"/>
  <c r="M10" i="123"/>
  <c r="J11" i="123"/>
  <c r="K11" i="123"/>
  <c r="L11" i="123"/>
  <c r="M11" i="123"/>
  <c r="J12" i="123"/>
  <c r="K12" i="123"/>
  <c r="L12" i="123"/>
  <c r="M12" i="123"/>
  <c r="J13" i="123"/>
  <c r="K13" i="123"/>
  <c r="L13" i="123"/>
  <c r="M13" i="123"/>
  <c r="J14" i="123"/>
  <c r="K14" i="123"/>
  <c r="L14" i="123"/>
  <c r="M14" i="123"/>
  <c r="J15" i="123"/>
  <c r="K15" i="123"/>
  <c r="L15" i="123"/>
  <c r="M15" i="123"/>
  <c r="J16" i="123"/>
  <c r="K16" i="123"/>
  <c r="L16" i="123"/>
  <c r="M16" i="123"/>
  <c r="J17" i="123"/>
  <c r="K17" i="123"/>
  <c r="L17" i="123"/>
  <c r="M17" i="123"/>
  <c r="J18" i="123"/>
  <c r="K18" i="123"/>
  <c r="L18" i="123"/>
  <c r="M18" i="123"/>
  <c r="J19" i="123"/>
  <c r="K19" i="123"/>
  <c r="L19" i="123"/>
  <c r="M19" i="123"/>
  <c r="J20" i="123"/>
  <c r="K20" i="123"/>
  <c r="L20" i="123"/>
  <c r="M20" i="123"/>
  <c r="J21" i="123"/>
  <c r="K21" i="123"/>
  <c r="L21" i="123"/>
  <c r="M21" i="123"/>
  <c r="J3" i="122"/>
  <c r="K3" i="122" s="1"/>
  <c r="L3" i="122"/>
  <c r="M3" i="122"/>
  <c r="J4" i="122"/>
  <c r="K4" i="122" s="1"/>
  <c r="L4" i="122"/>
  <c r="M4" i="122"/>
  <c r="J5" i="122"/>
  <c r="K5" i="122" s="1"/>
  <c r="L5" i="122"/>
  <c r="M5" i="122"/>
  <c r="J6" i="122"/>
  <c r="K6" i="122" s="1"/>
  <c r="L6" i="122"/>
  <c r="M6" i="122"/>
  <c r="J7" i="122"/>
  <c r="K7" i="122" s="1"/>
  <c r="L7" i="122"/>
  <c r="M7" i="122"/>
  <c r="J8" i="122"/>
  <c r="K8" i="122" s="1"/>
  <c r="L8" i="122"/>
  <c r="M8" i="122"/>
  <c r="J9" i="122"/>
  <c r="K9" i="122" s="1"/>
  <c r="L9" i="122"/>
  <c r="M9" i="122"/>
  <c r="J10" i="122"/>
  <c r="K10" i="122" s="1"/>
  <c r="L10" i="122"/>
  <c r="M10" i="122"/>
  <c r="J11" i="122"/>
  <c r="K11" i="122" s="1"/>
  <c r="L11" i="122"/>
  <c r="M11" i="122"/>
  <c r="J12" i="122"/>
  <c r="K12" i="122" s="1"/>
  <c r="L12" i="122"/>
  <c r="M12" i="122"/>
  <c r="J13" i="122"/>
  <c r="K13" i="122" s="1"/>
  <c r="L13" i="122"/>
  <c r="M13" i="122"/>
  <c r="J14" i="122"/>
  <c r="K14" i="122" s="1"/>
  <c r="L14" i="122"/>
  <c r="M14" i="122"/>
  <c r="J15" i="122"/>
  <c r="K15" i="122" s="1"/>
  <c r="L15" i="122"/>
  <c r="M15" i="122"/>
  <c r="J16" i="122"/>
  <c r="K16" i="122" s="1"/>
  <c r="L16" i="122"/>
  <c r="M16" i="122"/>
  <c r="J17" i="122"/>
  <c r="K17" i="122" s="1"/>
  <c r="L17" i="122"/>
  <c r="M17" i="122"/>
  <c r="J18" i="122"/>
  <c r="K18" i="122" s="1"/>
  <c r="L18" i="122"/>
  <c r="M18" i="122"/>
  <c r="J19" i="122"/>
  <c r="K19" i="122" s="1"/>
  <c r="L19" i="122"/>
  <c r="M19" i="122"/>
  <c r="J20" i="122"/>
  <c r="K20" i="122" s="1"/>
  <c r="L20" i="122"/>
  <c r="M20" i="122"/>
  <c r="J21" i="122"/>
  <c r="K21" i="122" s="1"/>
  <c r="L21" i="122"/>
  <c r="M21" i="122"/>
  <c r="J3" i="121"/>
  <c r="K3" i="121" s="1"/>
  <c r="L3" i="121"/>
  <c r="M3" i="121"/>
  <c r="J4" i="121"/>
  <c r="K4" i="121" s="1"/>
  <c r="L4" i="121"/>
  <c r="M4" i="121"/>
  <c r="J5" i="121"/>
  <c r="K5" i="121" s="1"/>
  <c r="L5" i="121"/>
  <c r="M5" i="121"/>
  <c r="J6" i="121"/>
  <c r="K6" i="121" s="1"/>
  <c r="L6" i="121"/>
  <c r="M6" i="121"/>
  <c r="J7" i="121"/>
  <c r="K7" i="121" s="1"/>
  <c r="L7" i="121"/>
  <c r="M7" i="121"/>
  <c r="J8" i="121"/>
  <c r="K8" i="121" s="1"/>
  <c r="L8" i="121"/>
  <c r="M8" i="121"/>
  <c r="J9" i="121"/>
  <c r="K9" i="121" s="1"/>
  <c r="L9" i="121"/>
  <c r="M9" i="121"/>
  <c r="J10" i="121"/>
  <c r="K10" i="121" s="1"/>
  <c r="L10" i="121"/>
  <c r="M10" i="121"/>
  <c r="J11" i="121"/>
  <c r="K11" i="121" s="1"/>
  <c r="L11" i="121"/>
  <c r="M11" i="121"/>
  <c r="J12" i="121"/>
  <c r="K12" i="121" s="1"/>
  <c r="L12" i="121"/>
  <c r="M12" i="121"/>
  <c r="J13" i="121"/>
  <c r="K13" i="121" s="1"/>
  <c r="L13" i="121"/>
  <c r="M13" i="121"/>
  <c r="J14" i="121"/>
  <c r="K14" i="121" s="1"/>
  <c r="L14" i="121"/>
  <c r="M14" i="121"/>
  <c r="J15" i="121"/>
  <c r="K15" i="121" s="1"/>
  <c r="L15" i="121"/>
  <c r="M15" i="121"/>
  <c r="J16" i="121"/>
  <c r="K16" i="121" s="1"/>
  <c r="L16" i="121"/>
  <c r="M16" i="121"/>
  <c r="J17" i="121"/>
  <c r="K17" i="121" s="1"/>
  <c r="L17" i="121"/>
  <c r="M17" i="121"/>
  <c r="J18" i="121"/>
  <c r="K18" i="121" s="1"/>
  <c r="L18" i="121"/>
  <c r="M18" i="121"/>
  <c r="J19" i="121"/>
  <c r="K19" i="121" s="1"/>
  <c r="L19" i="121"/>
  <c r="M19" i="121"/>
  <c r="J20" i="121"/>
  <c r="K20" i="121" s="1"/>
  <c r="L20" i="121"/>
  <c r="M20" i="121"/>
  <c r="J21" i="121"/>
  <c r="K21" i="121" s="1"/>
  <c r="L21" i="121"/>
  <c r="M21" i="121"/>
  <c r="J3" i="118"/>
  <c r="K3" i="118"/>
  <c r="L3" i="118"/>
  <c r="M3" i="118"/>
  <c r="J4" i="118"/>
  <c r="K4" i="118"/>
  <c r="L4" i="118"/>
  <c r="M4" i="118"/>
  <c r="J5" i="118"/>
  <c r="K5" i="118"/>
  <c r="L5" i="118"/>
  <c r="M5" i="118"/>
  <c r="J6" i="118"/>
  <c r="K6" i="118"/>
  <c r="L6" i="118"/>
  <c r="M6" i="118"/>
  <c r="J7" i="118"/>
  <c r="K7" i="118"/>
  <c r="L7" i="118"/>
  <c r="M7" i="118"/>
  <c r="J8" i="118"/>
  <c r="K8" i="118"/>
  <c r="L8" i="118"/>
  <c r="M8" i="118"/>
  <c r="J9" i="118"/>
  <c r="K9" i="118"/>
  <c r="L9" i="118"/>
  <c r="M9" i="118"/>
  <c r="J10" i="118"/>
  <c r="K10" i="118"/>
  <c r="L10" i="118"/>
  <c r="M10" i="118"/>
  <c r="J11" i="118"/>
  <c r="K11" i="118"/>
  <c r="L11" i="118"/>
  <c r="M11" i="118"/>
  <c r="J12" i="118"/>
  <c r="K12" i="118"/>
  <c r="L12" i="118"/>
  <c r="M12" i="118"/>
  <c r="J13" i="118"/>
  <c r="K13" i="118"/>
  <c r="L13" i="118"/>
  <c r="M13" i="118"/>
  <c r="J14" i="118"/>
  <c r="K14" i="118"/>
  <c r="L14" i="118"/>
  <c r="M14" i="118"/>
  <c r="J15" i="118"/>
  <c r="K15" i="118"/>
  <c r="L15" i="118"/>
  <c r="M15" i="118"/>
  <c r="J16" i="118"/>
  <c r="K16" i="118"/>
  <c r="L16" i="118"/>
  <c r="M16" i="118"/>
  <c r="J17" i="118"/>
  <c r="K17" i="118"/>
  <c r="L17" i="118"/>
  <c r="M17" i="118"/>
  <c r="J18" i="118"/>
  <c r="K18" i="118"/>
  <c r="L18" i="118"/>
  <c r="M18" i="118"/>
  <c r="J19" i="118"/>
  <c r="K19" i="118"/>
  <c r="L19" i="118"/>
  <c r="M19" i="118"/>
  <c r="J20" i="118"/>
  <c r="K20" i="118"/>
  <c r="L20" i="118"/>
  <c r="M20" i="118"/>
  <c r="J21" i="118"/>
  <c r="K21" i="118"/>
  <c r="L21" i="118"/>
  <c r="M21" i="118"/>
  <c r="I15" i="73"/>
  <c r="H7" i="73"/>
  <c r="H8" i="73"/>
  <c r="H9" i="73"/>
  <c r="H6" i="73"/>
  <c r="I13" i="73"/>
  <c r="I10" i="73"/>
  <c r="I9" i="73"/>
  <c r="I6" i="73"/>
  <c r="F22" i="125"/>
  <c r="E22" i="125"/>
  <c r="H21" i="125"/>
  <c r="G21" i="125"/>
  <c r="G20" i="125"/>
  <c r="H19" i="125"/>
  <c r="G19" i="125"/>
  <c r="G18" i="125"/>
  <c r="H17" i="125"/>
  <c r="G17" i="125"/>
  <c r="G16" i="125"/>
  <c r="H15" i="125"/>
  <c r="G15" i="125"/>
  <c r="G14" i="125"/>
  <c r="H13" i="125"/>
  <c r="G13" i="125"/>
  <c r="G12" i="125"/>
  <c r="H12" i="125" s="1"/>
  <c r="H11" i="125"/>
  <c r="G11" i="125"/>
  <c r="G10" i="125"/>
  <c r="H10" i="125" s="1"/>
  <c r="H9" i="125"/>
  <c r="G9" i="125"/>
  <c r="G8" i="125"/>
  <c r="H7" i="125"/>
  <c r="G7" i="125"/>
  <c r="G6" i="125"/>
  <c r="H5" i="125"/>
  <c r="G5" i="125"/>
  <c r="G4" i="125"/>
  <c r="H3" i="125"/>
  <c r="G3" i="125"/>
  <c r="G2" i="125"/>
  <c r="G22" i="125" s="1"/>
  <c r="F22" i="124"/>
  <c r="E22" i="124"/>
  <c r="H21" i="124"/>
  <c r="G21" i="124"/>
  <c r="G20" i="124"/>
  <c r="H20" i="124" s="1"/>
  <c r="H19" i="124"/>
  <c r="G19" i="124"/>
  <c r="G18" i="124"/>
  <c r="H18" i="124" s="1"/>
  <c r="H17" i="124"/>
  <c r="G17" i="124"/>
  <c r="G16" i="124"/>
  <c r="H16" i="124" s="1"/>
  <c r="H15" i="124"/>
  <c r="G15" i="124"/>
  <c r="G14" i="124"/>
  <c r="H14" i="124" s="1"/>
  <c r="H13" i="124"/>
  <c r="G13" i="124"/>
  <c r="G12" i="124"/>
  <c r="H12" i="124" s="1"/>
  <c r="H11" i="124"/>
  <c r="G11" i="124"/>
  <c r="G10" i="124"/>
  <c r="H10" i="124" s="1"/>
  <c r="H9" i="124"/>
  <c r="G9" i="124"/>
  <c r="G8" i="124"/>
  <c r="H8" i="124" s="1"/>
  <c r="H7" i="124"/>
  <c r="G7" i="124"/>
  <c r="G6" i="124"/>
  <c r="H6" i="124" s="1"/>
  <c r="H5" i="124"/>
  <c r="G5" i="124"/>
  <c r="G4" i="124"/>
  <c r="H4" i="124" s="1"/>
  <c r="H3" i="124"/>
  <c r="G3" i="124"/>
  <c r="J2" i="124"/>
  <c r="M2" i="124" s="1"/>
  <c r="G2" i="124"/>
  <c r="G22" i="124" s="1"/>
  <c r="F22" i="123"/>
  <c r="E22" i="123"/>
  <c r="H21" i="123"/>
  <c r="G21" i="123"/>
  <c r="G20" i="123"/>
  <c r="H19" i="123"/>
  <c r="G19" i="123"/>
  <c r="G18" i="123"/>
  <c r="H18" i="123" s="1"/>
  <c r="H17" i="123"/>
  <c r="G17" i="123"/>
  <c r="G16" i="123"/>
  <c r="H16" i="123" s="1"/>
  <c r="H15" i="123"/>
  <c r="G15" i="123"/>
  <c r="G14" i="123"/>
  <c r="H14" i="123" s="1"/>
  <c r="H13" i="123"/>
  <c r="G13" i="123"/>
  <c r="G12" i="123"/>
  <c r="H12" i="123" s="1"/>
  <c r="H11" i="123"/>
  <c r="G11" i="123"/>
  <c r="G10" i="123"/>
  <c r="H10" i="123" s="1"/>
  <c r="H9" i="123"/>
  <c r="G9" i="123"/>
  <c r="G8" i="123"/>
  <c r="H8" i="123" s="1"/>
  <c r="H7" i="123"/>
  <c r="G7" i="123"/>
  <c r="G6" i="123"/>
  <c r="H6" i="123" s="1"/>
  <c r="H5" i="123"/>
  <c r="G5" i="123"/>
  <c r="G4" i="123"/>
  <c r="H4" i="123" s="1"/>
  <c r="H3" i="123"/>
  <c r="G3" i="123"/>
  <c r="J2" i="123"/>
  <c r="M2" i="123" s="1"/>
  <c r="G2" i="123"/>
  <c r="G22" i="123" s="1"/>
  <c r="F22" i="122"/>
  <c r="E22" i="122"/>
  <c r="H21" i="122"/>
  <c r="G21" i="122"/>
  <c r="G20" i="122"/>
  <c r="H19" i="122"/>
  <c r="G19" i="122"/>
  <c r="G18" i="122"/>
  <c r="H17" i="122"/>
  <c r="G17" i="122"/>
  <c r="G16" i="122"/>
  <c r="H15" i="122"/>
  <c r="G15" i="122"/>
  <c r="G14" i="122"/>
  <c r="H13" i="122"/>
  <c r="G13" i="122"/>
  <c r="G12" i="122"/>
  <c r="H12" i="122" s="1"/>
  <c r="H11" i="122"/>
  <c r="G11" i="122"/>
  <c r="G10" i="122"/>
  <c r="H10" i="122" s="1"/>
  <c r="H9" i="122"/>
  <c r="G9" i="122"/>
  <c r="G8" i="122"/>
  <c r="H7" i="122"/>
  <c r="G7" i="122"/>
  <c r="G6" i="122"/>
  <c r="H5" i="122"/>
  <c r="G5" i="122"/>
  <c r="G4" i="122"/>
  <c r="H3" i="122"/>
  <c r="G3" i="122"/>
  <c r="G2" i="122"/>
  <c r="G22" i="122" s="1"/>
  <c r="G76" i="73"/>
  <c r="G75" i="73"/>
  <c r="G74" i="73"/>
  <c r="G73" i="73"/>
  <c r="E76" i="73"/>
  <c r="E75" i="73"/>
  <c r="E74" i="73"/>
  <c r="E73" i="73"/>
  <c r="G52" i="73"/>
  <c r="G51" i="73"/>
  <c r="G50" i="73"/>
  <c r="G49" i="73"/>
  <c r="G46" i="73"/>
  <c r="G45" i="73"/>
  <c r="G44" i="73"/>
  <c r="G43" i="73"/>
  <c r="E52" i="73"/>
  <c r="E51" i="73"/>
  <c r="E50" i="73"/>
  <c r="E49" i="73"/>
  <c r="E46" i="73"/>
  <c r="E45" i="73"/>
  <c r="E44" i="73"/>
  <c r="E43" i="73"/>
  <c r="F22" i="121"/>
  <c r="E22" i="121"/>
  <c r="G21" i="121"/>
  <c r="G20" i="121"/>
  <c r="H20" i="121" s="1"/>
  <c r="H19" i="121"/>
  <c r="G19" i="121"/>
  <c r="G18" i="121"/>
  <c r="H18" i="121" s="1"/>
  <c r="H17" i="121"/>
  <c r="G17" i="121"/>
  <c r="G16" i="121"/>
  <c r="H16" i="121" s="1"/>
  <c r="G15" i="12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G8" i="121"/>
  <c r="H8" i="121" s="1"/>
  <c r="G7" i="121"/>
  <c r="H7" i="121" s="1"/>
  <c r="G6" i="121"/>
  <c r="H6" i="121" s="1"/>
  <c r="G5" i="121"/>
  <c r="G4" i="121"/>
  <c r="H4" i="121" s="1"/>
  <c r="G3" i="121"/>
  <c r="G2" i="121"/>
  <c r="E22" i="118"/>
  <c r="F22" i="118"/>
  <c r="G22" i="118"/>
  <c r="H22" i="118"/>
  <c r="G3" i="118"/>
  <c r="H3" i="118"/>
  <c r="G4" i="118"/>
  <c r="H4" i="118"/>
  <c r="G5" i="118"/>
  <c r="H5" i="118"/>
  <c r="G6" i="118"/>
  <c r="H6" i="118"/>
  <c r="G7" i="118"/>
  <c r="H7" i="118"/>
  <c r="G8" i="118"/>
  <c r="H8" i="118"/>
  <c r="G9" i="118"/>
  <c r="H9" i="118"/>
  <c r="G10" i="118"/>
  <c r="H10" i="118"/>
  <c r="G11" i="118"/>
  <c r="H11" i="118"/>
  <c r="G12" i="118"/>
  <c r="H12" i="118"/>
  <c r="G13" i="118"/>
  <c r="H13" i="118"/>
  <c r="G14" i="118"/>
  <c r="H14" i="118"/>
  <c r="G15" i="118"/>
  <c r="H15" i="118"/>
  <c r="G16" i="118"/>
  <c r="H16" i="118"/>
  <c r="G17" i="118"/>
  <c r="H17" i="118"/>
  <c r="G18" i="118"/>
  <c r="H18" i="118"/>
  <c r="G19" i="118"/>
  <c r="H19" i="118"/>
  <c r="G20" i="118"/>
  <c r="H20" i="118"/>
  <c r="G21" i="118"/>
  <c r="H21" i="118"/>
  <c r="G31" i="73"/>
  <c r="G30" i="73"/>
  <c r="G29" i="73"/>
  <c r="G28" i="73"/>
  <c r="E31" i="73"/>
  <c r="E30" i="73"/>
  <c r="E29" i="73"/>
  <c r="E28" i="73"/>
  <c r="G9" i="73"/>
  <c r="G8" i="73"/>
  <c r="G7" i="73"/>
  <c r="G6" i="73"/>
  <c r="E7" i="73"/>
  <c r="E8" i="73"/>
  <c r="E9" i="73"/>
  <c r="E6" i="73"/>
  <c r="G40" i="120"/>
  <c r="F30" i="120"/>
  <c r="F31" i="120"/>
  <c r="F32" i="120"/>
  <c r="F33" i="120"/>
  <c r="F34" i="120"/>
  <c r="F35" i="120"/>
  <c r="F36" i="120"/>
  <c r="F37" i="120"/>
  <c r="F38" i="120"/>
  <c r="F39" i="120"/>
  <c r="F29" i="120"/>
  <c r="G4" i="119"/>
  <c r="F4" i="119"/>
  <c r="E4" i="119"/>
  <c r="K35" i="115"/>
  <c r="K34" i="115"/>
  <c r="M21" i="125" l="1"/>
  <c r="M20" i="125"/>
  <c r="M19" i="125"/>
  <c r="M18" i="125"/>
  <c r="M17" i="125"/>
  <c r="M16" i="125"/>
  <c r="M15" i="125"/>
  <c r="M14" i="125"/>
  <c r="M13" i="125"/>
  <c r="M12" i="125"/>
  <c r="M11" i="125"/>
  <c r="M10" i="125"/>
  <c r="M9" i="125"/>
  <c r="M8" i="125"/>
  <c r="M7" i="125"/>
  <c r="M6" i="125"/>
  <c r="M5" i="125"/>
  <c r="M4" i="125"/>
  <c r="M3" i="125"/>
  <c r="L21" i="125"/>
  <c r="L20" i="125"/>
  <c r="L19" i="125"/>
  <c r="L18" i="125"/>
  <c r="L17" i="125"/>
  <c r="L16" i="125"/>
  <c r="L15" i="125"/>
  <c r="L14" i="125"/>
  <c r="L13" i="125"/>
  <c r="L12" i="125"/>
  <c r="L11" i="125"/>
  <c r="L10" i="125"/>
  <c r="L9" i="125"/>
  <c r="L8" i="125"/>
  <c r="L7" i="125"/>
  <c r="L6" i="125"/>
  <c r="L5" i="125"/>
  <c r="L4" i="125"/>
  <c r="L3" i="125"/>
  <c r="K2" i="124"/>
  <c r="K2" i="123"/>
  <c r="H2" i="125"/>
  <c r="H4" i="125"/>
  <c r="H6" i="125"/>
  <c r="H8" i="125"/>
  <c r="H14" i="125"/>
  <c r="H16" i="125"/>
  <c r="H18" i="125"/>
  <c r="H20" i="125"/>
  <c r="J2" i="125"/>
  <c r="L2" i="124"/>
  <c r="J22" i="124"/>
  <c r="H2" i="124"/>
  <c r="H22" i="124" s="1"/>
  <c r="K22" i="123"/>
  <c r="L2" i="123"/>
  <c r="J22" i="123"/>
  <c r="H2" i="123"/>
  <c r="H20" i="123"/>
  <c r="H2" i="122"/>
  <c r="H4" i="122"/>
  <c r="H6" i="122"/>
  <c r="H8" i="122"/>
  <c r="H14" i="122"/>
  <c r="H16" i="122"/>
  <c r="H18" i="122"/>
  <c r="H20" i="122"/>
  <c r="J2" i="122"/>
  <c r="H21" i="121"/>
  <c r="H15" i="121"/>
  <c r="G22" i="121"/>
  <c r="J2" i="121"/>
  <c r="M2" i="121" s="1"/>
  <c r="H3" i="121"/>
  <c r="H9" i="121"/>
  <c r="H5" i="121"/>
  <c r="H2" i="121"/>
  <c r="D4" i="119"/>
  <c r="J4" i="119" s="1"/>
  <c r="C4" i="119"/>
  <c r="B5" i="119"/>
  <c r="M34" i="115"/>
  <c r="M35" i="115"/>
  <c r="M36" i="115"/>
  <c r="M37" i="115"/>
  <c r="M38" i="115"/>
  <c r="K33" i="115"/>
  <c r="M33" i="115" s="1"/>
  <c r="K32" i="115"/>
  <c r="M32" i="115" s="1"/>
  <c r="K22" i="124" l="1"/>
  <c r="K2" i="121"/>
  <c r="L2" i="121"/>
  <c r="H22" i="125"/>
  <c r="M2" i="125"/>
  <c r="L2" i="125"/>
  <c r="L22" i="125" s="1"/>
  <c r="J22" i="125"/>
  <c r="K2" i="125"/>
  <c r="K22" i="125" s="1"/>
  <c r="L22" i="124"/>
  <c r="H22" i="123"/>
  <c r="L22" i="123"/>
  <c r="M2" i="122"/>
  <c r="J22" i="122"/>
  <c r="L2" i="122"/>
  <c r="L22" i="122" s="1"/>
  <c r="K2" i="122"/>
  <c r="K22" i="122" s="1"/>
  <c r="H22" i="122"/>
  <c r="H22" i="121"/>
  <c r="L22" i="121"/>
  <c r="J22" i="121"/>
  <c r="K4" i="119"/>
  <c r="G2" i="118"/>
  <c r="C3" i="119" s="1"/>
  <c r="C5" i="119" s="1"/>
  <c r="K22" i="121" l="1"/>
  <c r="J2" i="118"/>
  <c r="H2" i="118"/>
  <c r="D3" i="119" s="1"/>
  <c r="J3" i="119" l="1"/>
  <c r="D5" i="119"/>
  <c r="F8" i="119" s="1"/>
  <c r="F9" i="119" s="1"/>
  <c r="L2" i="118"/>
  <c r="L22" i="118" s="1"/>
  <c r="G3" i="119" s="1"/>
  <c r="G5" i="119" s="1"/>
  <c r="J22" i="118"/>
  <c r="E3" i="119" s="1"/>
  <c r="E5" i="119" s="1"/>
  <c r="M2" i="118"/>
  <c r="K2" i="118"/>
  <c r="K22" i="118" s="1"/>
  <c r="F3" i="119" s="1"/>
  <c r="F5" i="119" s="1"/>
  <c r="K3" i="119" l="1"/>
  <c r="K5" i="119" s="1"/>
  <c r="J5" i="119"/>
  <c r="O4" i="115"/>
  <c r="P4" i="115" l="1"/>
</calcChain>
</file>

<file path=xl/sharedStrings.xml><?xml version="1.0" encoding="utf-8"?>
<sst xmlns="http://schemas.openxmlformats.org/spreadsheetml/2006/main" count="297" uniqueCount="50">
  <si>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</si>
  <si>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</si>
  <si>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</si>
  <si>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</si>
  <si>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</si>
  <si>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</si>
  <si>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Built up Area in 
Sq. Ft. ( 10% )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</si>
  <si>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</si>
  <si>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</si>
  <si>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</si>
  <si>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</si>
  <si>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 xml:space="preserve">Rate per 
Sq. ft. on Total Area 
in `
</t>
  </si>
  <si>
    <t xml:space="preserve">As per Approved Plan Carpet Area in 
Sq. Ft. 
</t>
  </si>
  <si>
    <t>CA</t>
  </si>
  <si>
    <t>BUA</t>
  </si>
  <si>
    <t>FMV</t>
  </si>
  <si>
    <t>RV</t>
  </si>
  <si>
    <t>DV</t>
  </si>
  <si>
    <t>Com</t>
  </si>
  <si>
    <t>A</t>
  </si>
  <si>
    <t xml:space="preserve">                            1 BHK - 70</t>
  </si>
  <si>
    <t>B</t>
  </si>
  <si>
    <t xml:space="preserve">Total </t>
  </si>
  <si>
    <t xml:space="preserve">As per Plan  Balcony Area in 
Sq. Ft. 
</t>
  </si>
  <si>
    <t>3 BHK</t>
  </si>
  <si>
    <t>2 BHK</t>
  </si>
  <si>
    <t>#</t>
  </si>
  <si>
    <t>Building B</t>
  </si>
  <si>
    <t>NA</t>
  </si>
  <si>
    <t>Building A</t>
  </si>
  <si>
    <t>Building F</t>
  </si>
  <si>
    <t>Building E</t>
  </si>
  <si>
    <t>Building D</t>
  </si>
  <si>
    <t>Building C</t>
  </si>
  <si>
    <t>Building Name</t>
  </si>
  <si>
    <t>Apartment Type</t>
  </si>
  <si>
    <t>Carpet Area (in Sqmts)</t>
  </si>
  <si>
    <t>Number of Apartment</t>
  </si>
  <si>
    <t>Landowner Flats</t>
  </si>
  <si>
    <t>2BHK</t>
  </si>
  <si>
    <t>3BHK</t>
  </si>
  <si>
    <t>A - Wing</t>
  </si>
  <si>
    <t>1 -5th Flr</t>
  </si>
  <si>
    <t>Tot-4</t>
  </si>
  <si>
    <t xml:space="preserve">Bal </t>
  </si>
  <si>
    <t>B, D &amp; F - Wing</t>
  </si>
  <si>
    <t>C- Wing</t>
  </si>
  <si>
    <t>1 -3rd Flr</t>
  </si>
  <si>
    <t>4 &amp; 5th Flr</t>
  </si>
  <si>
    <t>E- Wing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</si>
</sst>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8"/>
      <color rgb="FF212529"/>
      <name val="Arial"/>
      <family val="2"/>
    </font>
    <font>
      <sz val="10"/>
      <color rgb="FFFF0000"/>
      <name val="Arial Narrow"/>
      <family val="2"/>
    </font>
    <font>
      <sz val="11"/>
      <color rgb="FF000000"/>
      <name val="Calibri"/>
      <family val="2"/>
      <scheme val="minor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00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1" fontId="0" fillId="0" borderId="0" xfId="0" applyNumberFormat="1"/>
    <xf numFmtId="43" fontId="0" fillId="0" borderId="0" xfId="0" applyNumberFormat="1"/>
    <xf numFmtId="43" fontId="0" fillId="0" borderId="0" xfId="3" applyFont="1"/>
    <xf numFmtId="0" fontId="4" fillId="0" borderId="0" xfId="0" applyFont="1"/>
    <xf numFmtId="43" fontId="4" fillId="0" borderId="0" xfId="0" applyNumberFormat="1" applyFont="1"/>
    <xf numFmtId="43" fontId="0" fillId="0" borderId="0" xfId="3" applyFont="1" applyFill="1"/>
    <xf numFmtId="0" fontId="2" fillId="0" borderId="0" xfId="0" applyFont="1"/>
    <xf numFmtId="43" fontId="2" fillId="0" borderId="0" xfId="0" applyNumberFormat="1" applyFont="1"/>
    <xf numFmtId="0" fontId="5" fillId="0" borderId="0" xfId="0" applyFont="1"/>
    <xf numFmtId="0" fontId="0" fillId="0" borderId="0" xfId="0" applyAlignment="1">
      <alignment horizontal="center"/>
    </xf>
    <xf numFmtId="0" fontId="8" fillId="2" borderId="7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8" fillId="2" borderId="7" xfId="0" applyFont="1" applyFill="1" applyBorder="1" applyAlignment="1">
      <alignment vertical="top" wrapText="1"/>
    </xf>
    <xf numFmtId="0" fontId="9" fillId="0" borderId="0" xfId="0" applyFont="1"/>
    <xf numFmtId="1" fontId="9" fillId="0" borderId="0" xfId="0" applyNumberFormat="1" applyFont="1"/>
    <xf numFmtId="43" fontId="9" fillId="0" borderId="0" xfId="0" applyNumberFormat="1" applyFont="1"/>
    <xf numFmtId="0" fontId="5" fillId="3" borderId="0" xfId="0" applyFont="1" applyFill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5" fillId="0" borderId="1" xfId="0" applyFont="1" applyBorder="1"/>
    <xf numFmtId="0" fontId="0" fillId="3" borderId="0" xfId="0" applyFill="1"/>
    <xf numFmtId="0" fontId="7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top" wrapText="1"/>
    </xf>
    <xf numFmtId="1" fontId="0" fillId="3" borderId="1" xfId="0" applyNumberFormat="1" applyFill="1" applyBorder="1" applyAlignment="1">
      <alignment horizontal="center" vertical="center"/>
    </xf>
    <xf numFmtId="43" fontId="0" fillId="3" borderId="1" xfId="3" applyFont="1" applyFill="1" applyBorder="1" applyAlignment="1">
      <alignment vertical="center"/>
    </xf>
    <xf numFmtId="43" fontId="0" fillId="3" borderId="0" xfId="3" applyFont="1" applyFill="1"/>
    <xf numFmtId="43" fontId="0" fillId="3" borderId="0" xfId="0" applyNumberFormat="1" applyFill="1"/>
    <xf numFmtId="0" fontId="5" fillId="3" borderId="1" xfId="0" applyFont="1" applyFill="1" applyBorder="1" applyAlignment="1">
      <alignment horizontal="center"/>
    </xf>
    <xf numFmtId="1" fontId="5" fillId="3" borderId="1" xfId="0" applyNumberFormat="1" applyFont="1" applyFill="1" applyBorder="1" applyAlignment="1">
      <alignment horizontal="center"/>
    </xf>
    <xf numFmtId="43" fontId="5" fillId="3" borderId="1" xfId="0" applyNumberFormat="1" applyFont="1" applyFill="1" applyBorder="1"/>
    <xf numFmtId="43" fontId="5" fillId="3" borderId="0" xfId="0" applyNumberFormat="1" applyFont="1" applyFill="1"/>
    <xf numFmtId="0" fontId="10" fillId="0" borderId="0" xfId="0" applyFont="1"/>
    <xf numFmtId="0" fontId="0" fillId="2" borderId="0" xfId="0" applyFill="1"/>
    <xf numFmtId="0" fontId="11" fillId="4" borderId="7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vertical="top" wrapText="1"/>
    </xf>
    <xf numFmtId="0" fontId="14" fillId="5" borderId="0" xfId="0" applyFont="1" applyFill="1"/>
    <xf numFmtId="0" fontId="14" fillId="0" borderId="0" xfId="0" applyFont="1"/>
    <xf numFmtId="0" fontId="14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65" fontId="2" fillId="0" borderId="1" xfId="3" applyNumberFormat="1" applyFont="1" applyFill="1" applyBorder="1" applyAlignment="1">
      <alignment vertical="center" wrapText="1"/>
    </xf>
    <xf numFmtId="1" fontId="2" fillId="0" borderId="1" xfId="2" applyNumberFormat="1" applyFont="1" applyFill="1" applyBorder="1" applyAlignment="1">
      <alignment horizontal="center" vertical="top" wrapText="1"/>
    </xf>
    <xf numFmtId="1" fontId="2" fillId="0" borderId="3" xfId="0" applyNumberFormat="1" applyFont="1" applyFill="1" applyBorder="1" applyAlignment="1">
      <alignment horizontal="center" vertical="center" wrapText="1"/>
    </xf>
    <xf numFmtId="165" fontId="3" fillId="0" borderId="3" xfId="3" applyNumberFormat="1" applyFont="1" applyFill="1" applyBorder="1" applyAlignment="1">
      <alignment vertical="center" wrapText="1"/>
    </xf>
    <xf numFmtId="1" fontId="2" fillId="0" borderId="3" xfId="2" applyNumberFormat="1" applyFont="1" applyFill="1" applyBorder="1" applyAlignment="1">
      <alignment horizontal="center" vertical="top" wrapText="1"/>
    </xf>
    <xf numFmtId="1" fontId="2" fillId="0" borderId="0" xfId="0" applyNumberFormat="1" applyFont="1" applyFill="1"/>
    <xf numFmtId="0" fontId="2" fillId="0" borderId="0" xfId="0" applyFont="1" applyFill="1"/>
    <xf numFmtId="43" fontId="2" fillId="0" borderId="0" xfId="0" applyNumberFormat="1" applyFont="1" applyFill="1"/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97470</xdr:colOff>
      <xdr:row>15</xdr:row>
      <xdr:rowOff>38504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4DB1E-3A92-3365-3A76-42837B8CD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28960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</xdr:row>
      <xdr:rowOff>171450</xdr:rowOff>
    </xdr:from>
    <xdr:to>
      <xdr:col>18</xdr:col>
      <xdr:colOff>435665</xdr:colOff>
      <xdr:row>134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136</xdr:row>
      <xdr:rowOff>161925</xdr:rowOff>
    </xdr:from>
    <xdr:to>
      <xdr:col>18</xdr:col>
      <xdr:colOff>407090</xdr:colOff>
      <xdr:row>145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148</xdr:row>
      <xdr:rowOff>133350</xdr:rowOff>
    </xdr:from>
    <xdr:to>
      <xdr:col>18</xdr:col>
      <xdr:colOff>407090</xdr:colOff>
      <xdr:row>157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18</xdr:col>
      <xdr:colOff>454715</xdr:colOff>
      <xdr:row>168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170</xdr:row>
      <xdr:rowOff>9525</xdr:rowOff>
    </xdr:from>
    <xdr:to>
      <xdr:col>18</xdr:col>
      <xdr:colOff>464240</xdr:colOff>
      <xdr:row>180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157371</xdr:colOff>
      <xdr:row>1</xdr:row>
      <xdr:rowOff>165654</xdr:rowOff>
    </xdr:from>
    <xdr:to>
      <xdr:col>20</xdr:col>
      <xdr:colOff>182218</xdr:colOff>
      <xdr:row>22</xdr:row>
      <xdr:rowOff>82827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1DDC3-C58D-0388-4AA8-2D6C6759F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305" t="5832" r="17156" b="12348"/>
        <a:stretch/>
      </xdr:blipFill>
      <xdr:spPr>
        <a:xfrm>
          <a:off x="5888936" y="356154"/>
          <a:ext cx="6766891" cy="3834847"/>
        </a:xfrm>
        <a:prstGeom prst="rect">
          <a:avLst/>
        </a:prstGeom>
      </xdr:spPr>
    </xdr:pic>
    <xdr:clientData/>
  </xdr:twoCellAnchor>
  <xdr:twoCellAnchor editAs="oneCell">
    <xdr:from>
      <xdr:col>9</xdr:col>
      <xdr:colOff>248479</xdr:colOff>
      <xdr:row>22</xdr:row>
      <xdr:rowOff>24848</xdr:rowOff>
    </xdr:from>
    <xdr:to>
      <xdr:col>19</xdr:col>
      <xdr:colOff>521804</xdr:colOff>
      <xdr:row>37</xdr:row>
      <xdr:rowOff>178503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8E25C4-848E-EE02-ADF2-420F0FF7B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59" r="2037" b="17962"/>
        <a:stretch/>
      </xdr:blipFill>
      <xdr:spPr>
        <a:xfrm>
          <a:off x="5980044" y="4133022"/>
          <a:ext cx="6402456" cy="3011155"/>
        </a:xfrm>
        <a:prstGeom prst="rect">
          <a:avLst/>
        </a:prstGeom>
      </xdr:spPr>
    </xdr:pic>
    <xdr:clientData/>
  </xdr:twoCellAnchor>
  <xdr:twoCellAnchor editAs="oneCell">
    <xdr:from>
      <xdr:col>7</xdr:col>
      <xdr:colOff>604631</xdr:colOff>
      <xdr:row>40</xdr:row>
      <xdr:rowOff>0</xdr:rowOff>
    </xdr:from>
    <xdr:to>
      <xdr:col>17</xdr:col>
      <xdr:colOff>96034</xdr:colOff>
      <xdr:row>53</xdr:row>
      <xdr:rowOff>181346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5C718B-B511-B8F6-230E-B73B3514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10370" y="7537174"/>
          <a:ext cx="5620534" cy="2657846"/>
        </a:xfrm>
        <a:prstGeom prst="rect">
          <a:avLst/>
        </a:prstGeom>
      </xdr:spPr>
    </xdr:pic>
    <xdr:clientData/>
  </xdr:twoCellAnchor>
  <xdr:twoCellAnchor editAs="oneCell">
    <xdr:from>
      <xdr:col>7</xdr:col>
      <xdr:colOff>414131</xdr:colOff>
      <xdr:row>53</xdr:row>
      <xdr:rowOff>33130</xdr:rowOff>
    </xdr:from>
    <xdr:to>
      <xdr:col>16</xdr:col>
      <xdr:colOff>604184</xdr:colOff>
      <xdr:row>67</xdr:row>
      <xdr:rowOff>14450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F9292F-560E-8624-6660-35A2EDA19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19870" y="10046804"/>
          <a:ext cx="5706271" cy="2648320"/>
        </a:xfrm>
        <a:prstGeom prst="rect">
          <a:avLst/>
        </a:prstGeom>
      </xdr:spPr>
    </xdr:pic>
    <xdr:clientData/>
  </xdr:twoCellAnchor>
  <xdr:twoCellAnchor editAs="oneCell">
    <xdr:from>
      <xdr:col>7</xdr:col>
      <xdr:colOff>356151</xdr:colOff>
      <xdr:row>69</xdr:row>
      <xdr:rowOff>140805</xdr:rowOff>
    </xdr:from>
    <xdr:to>
      <xdr:col>17</xdr:col>
      <xdr:colOff>142871</xdr:colOff>
      <xdr:row>83</xdr:row>
      <xdr:rowOff>144088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7E20BC-04E7-E599-720D-D5E306851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61890" y="13202479"/>
          <a:ext cx="5915851" cy="27531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171450</xdr:rowOff>
    </xdr:from>
    <xdr:to>
      <xdr:col>8</xdr:col>
      <xdr:colOff>447675</xdr:colOff>
      <xdr:row>26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0D048-00E3-41CE-240F-AEE255254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71450"/>
          <a:ext cx="5734050" cy="48291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C485-28E7-4FF8-8B4B-FEA9A0A36D22}">
  <dimension ref="A1:P38"/>
  <sheetViews>
    <sheetView zoomScale="190" zoomScaleNormal="190" workbookViewId="0">
      <selection activeCell="I2" sqref="I2"/>
    </sheetView>
  </sheetViews>
  <sheetFormatPr defaultRowHeight="12.75" x14ac:dyDescent="0.2"/>
  <cols>
    <col min="1" max="1" width="4.7109375" style="7" customWidth="1"/>
    <col min="2" max="2" width="6.28515625" style="7" customWidth="1"/>
    <col min="3" max="3" width="5.42578125" style="7" customWidth="1"/>
    <col min="4" max="4" width="6.42578125" style="7" customWidth="1"/>
    <col min="5" max="5" width="7.5703125" style="49" customWidth="1"/>
    <col min="6" max="7" width="7.140625" style="49" customWidth="1"/>
    <col min="8" max="8" width="9.42578125" style="49" customWidth="1"/>
    <col min="9" max="9" width="7.42578125" style="63" customWidth="1"/>
    <col min="10" max="10" width="11.42578125" style="63" customWidth="1"/>
    <col min="11" max="11" width="12.5703125" style="63" customWidth="1"/>
    <col min="12" max="12" width="12.140625" style="63" customWidth="1"/>
    <col min="13" max="13" width="8" style="63" customWidth="1"/>
    <col min="14" max="14" width="9.140625" style="14" customWidth="1"/>
    <col min="15" max="15" width="11" style="7" customWidth="1"/>
    <col min="16" max="16" width="10.85546875" style="7" customWidth="1"/>
    <col min="17" max="16384" width="9.140625" style="7"/>
  </cols>
  <sheetData>
    <row r="1" spans="1:16" ht="66.75" customHeight="1" x14ac:dyDescent="0.2">
      <c r="A1" s="41" t="s">
        <v>0</v>
      </c>
      <c r="B1" s="41" t="s">
        <v>3</v>
      </c>
      <c r="C1" s="41" t="s">
        <v>1</v>
      </c>
      <c r="D1" s="41" t="s">
        <v>4</v>
      </c>
      <c r="E1" s="42" t="s">
        <v>12</v>
      </c>
      <c r="F1" s="42" t="s">
        <v>23</v>
      </c>
      <c r="G1" s="43" t="s">
        <v>5</v>
      </c>
      <c r="H1" s="41" t="s">
        <v>6</v>
      </c>
      <c r="I1" s="55" t="s">
        <v>11</v>
      </c>
      <c r="J1" s="55" t="s">
        <v>7</v>
      </c>
      <c r="K1" s="55" t="s">
        <v>8</v>
      </c>
      <c r="L1" s="55" t="s">
        <v>9</v>
      </c>
      <c r="M1" s="55" t="s">
        <v>10</v>
      </c>
    </row>
    <row r="2" spans="1:16" x14ac:dyDescent="0.2">
      <c r="A2" s="44">
        <v>1</v>
      </c>
      <c r="B2" s="45">
        <v>101</v>
      </c>
      <c r="C2" s="46">
        <v>1</v>
      </c>
      <c r="D2" s="44" t="s">
        <v>24</v>
      </c>
      <c r="E2" s="44">
        <v>719</v>
      </c>
      <c r="F2" s="44">
        <v>101</v>
      </c>
      <c r="G2" s="44">
        <f t="shared" ref="G2" si="0">E2+F2</f>
        <v>820</v>
      </c>
      <c r="H2" s="47">
        <f>G2*1.1</f>
        <v>902.00000000000011</v>
      </c>
      <c r="I2" s="56">
        <v>6800</v>
      </c>
      <c r="J2" s="57">
        <f>I2*G2</f>
        <v>5576000</v>
      </c>
      <c r="K2" s="57">
        <f t="shared" ref="K2" si="1">J2*0.95</f>
        <v>5297200</v>
      </c>
      <c r="L2" s="57">
        <f t="shared" ref="L2" si="2">J2*0.8</f>
        <v>4460800</v>
      </c>
      <c r="M2" s="58">
        <f t="shared" ref="M2" si="3">MROUND((J2*0.025/12),500)</f>
        <v>11500</v>
      </c>
      <c r="N2" s="15"/>
      <c r="O2" s="8"/>
      <c r="P2" s="8"/>
    </row>
    <row r="3" spans="1:16" x14ac:dyDescent="0.2">
      <c r="A3" s="44">
        <v>2</v>
      </c>
      <c r="B3" s="45">
        <v>102</v>
      </c>
      <c r="C3" s="46">
        <v>1</v>
      </c>
      <c r="D3" s="44" t="s">
        <v>24</v>
      </c>
      <c r="E3" s="44">
        <v>719</v>
      </c>
      <c r="F3" s="44">
        <v>101</v>
      </c>
      <c r="G3" s="44">
        <f t="shared" ref="G3:G21" si="4">E3+F3</f>
        <v>820</v>
      </c>
      <c r="H3" s="47">
        <f t="shared" ref="H3:H21" si="5">G3*1.1</f>
        <v>902.00000000000011</v>
      </c>
      <c r="I3" s="56">
        <v>6800</v>
      </c>
      <c r="J3" s="57">
        <f t="shared" ref="J3:J21" si="6">I3*G3</f>
        <v>5576000</v>
      </c>
      <c r="K3" s="57">
        <f t="shared" ref="K3:K21" si="7">J3*0.95</f>
        <v>5297200</v>
      </c>
      <c r="L3" s="57">
        <f t="shared" ref="L3:L21" si="8">J3*0.8</f>
        <v>4460800</v>
      </c>
      <c r="M3" s="58">
        <f t="shared" ref="M3:M21" si="9">MROUND((J3*0.025/12),500)</f>
        <v>11500</v>
      </c>
      <c r="N3" s="16"/>
      <c r="O3" s="8"/>
    </row>
    <row r="4" spans="1:16" x14ac:dyDescent="0.2">
      <c r="A4" s="44">
        <v>3</v>
      </c>
      <c r="B4" s="45">
        <v>103</v>
      </c>
      <c r="C4" s="46">
        <v>1</v>
      </c>
      <c r="D4" s="44" t="s">
        <v>24</v>
      </c>
      <c r="E4" s="44">
        <v>719</v>
      </c>
      <c r="F4" s="44">
        <v>101</v>
      </c>
      <c r="G4" s="44">
        <f t="shared" si="4"/>
        <v>820</v>
      </c>
      <c r="H4" s="47">
        <f t="shared" si="5"/>
        <v>902.00000000000011</v>
      </c>
      <c r="I4" s="56">
        <v>6800</v>
      </c>
      <c r="J4" s="57">
        <f t="shared" si="6"/>
        <v>5576000</v>
      </c>
      <c r="K4" s="57">
        <f t="shared" si="7"/>
        <v>5297200</v>
      </c>
      <c r="L4" s="57">
        <f t="shared" si="8"/>
        <v>4460800</v>
      </c>
      <c r="M4" s="58">
        <f t="shared" si="9"/>
        <v>11500</v>
      </c>
      <c r="N4" s="16"/>
      <c r="O4" s="8"/>
    </row>
    <row r="5" spans="1:16" x14ac:dyDescent="0.2">
      <c r="A5" s="44">
        <v>4</v>
      </c>
      <c r="B5" s="45">
        <v>104</v>
      </c>
      <c r="C5" s="46">
        <v>1</v>
      </c>
      <c r="D5" s="44" t="s">
        <v>24</v>
      </c>
      <c r="E5" s="44">
        <v>719</v>
      </c>
      <c r="F5" s="44">
        <v>101</v>
      </c>
      <c r="G5" s="44">
        <f t="shared" si="4"/>
        <v>820</v>
      </c>
      <c r="H5" s="47">
        <f t="shared" si="5"/>
        <v>902.00000000000011</v>
      </c>
      <c r="I5" s="56">
        <v>6800</v>
      </c>
      <c r="J5" s="57">
        <f t="shared" si="6"/>
        <v>5576000</v>
      </c>
      <c r="K5" s="57">
        <f t="shared" si="7"/>
        <v>5297200</v>
      </c>
      <c r="L5" s="57">
        <f t="shared" si="8"/>
        <v>4460800</v>
      </c>
      <c r="M5" s="58">
        <f t="shared" si="9"/>
        <v>11500</v>
      </c>
    </row>
    <row r="6" spans="1:16" x14ac:dyDescent="0.2">
      <c r="A6" s="44">
        <v>5</v>
      </c>
      <c r="B6" s="45">
        <v>201</v>
      </c>
      <c r="C6" s="46">
        <v>2</v>
      </c>
      <c r="D6" s="44" t="s">
        <v>24</v>
      </c>
      <c r="E6" s="44">
        <v>719</v>
      </c>
      <c r="F6" s="44">
        <v>101</v>
      </c>
      <c r="G6" s="44">
        <f t="shared" si="4"/>
        <v>820</v>
      </c>
      <c r="H6" s="47">
        <f t="shared" si="5"/>
        <v>902.00000000000011</v>
      </c>
      <c r="I6" s="56">
        <v>6800</v>
      </c>
      <c r="J6" s="57">
        <f t="shared" si="6"/>
        <v>5576000</v>
      </c>
      <c r="K6" s="57">
        <f t="shared" si="7"/>
        <v>5297200</v>
      </c>
      <c r="L6" s="57">
        <f t="shared" si="8"/>
        <v>4460800</v>
      </c>
      <c r="M6" s="58">
        <f t="shared" si="9"/>
        <v>11500</v>
      </c>
    </row>
    <row r="7" spans="1:16" x14ac:dyDescent="0.2">
      <c r="A7" s="44">
        <v>6</v>
      </c>
      <c r="B7" s="45">
        <v>202</v>
      </c>
      <c r="C7" s="46">
        <v>2</v>
      </c>
      <c r="D7" s="44" t="s">
        <v>24</v>
      </c>
      <c r="E7" s="44">
        <v>719</v>
      </c>
      <c r="F7" s="44">
        <v>101</v>
      </c>
      <c r="G7" s="44">
        <f t="shared" si="4"/>
        <v>820</v>
      </c>
      <c r="H7" s="47">
        <f t="shared" si="5"/>
        <v>902.00000000000011</v>
      </c>
      <c r="I7" s="56">
        <v>6800</v>
      </c>
      <c r="J7" s="57">
        <f t="shared" si="6"/>
        <v>5576000</v>
      </c>
      <c r="K7" s="57">
        <f t="shared" si="7"/>
        <v>5297200</v>
      </c>
      <c r="L7" s="57">
        <f t="shared" si="8"/>
        <v>4460800</v>
      </c>
      <c r="M7" s="58">
        <f t="shared" si="9"/>
        <v>11500</v>
      </c>
    </row>
    <row r="8" spans="1:16" x14ac:dyDescent="0.2">
      <c r="A8" s="44">
        <v>7</v>
      </c>
      <c r="B8" s="45">
        <v>203</v>
      </c>
      <c r="C8" s="46">
        <v>2</v>
      </c>
      <c r="D8" s="44" t="s">
        <v>24</v>
      </c>
      <c r="E8" s="44">
        <v>719</v>
      </c>
      <c r="F8" s="44">
        <v>101</v>
      </c>
      <c r="G8" s="44">
        <f t="shared" si="4"/>
        <v>820</v>
      </c>
      <c r="H8" s="47">
        <f t="shared" si="5"/>
        <v>902.00000000000011</v>
      </c>
      <c r="I8" s="56">
        <v>6800</v>
      </c>
      <c r="J8" s="57">
        <f t="shared" si="6"/>
        <v>5576000</v>
      </c>
      <c r="K8" s="57">
        <f t="shared" si="7"/>
        <v>5297200</v>
      </c>
      <c r="L8" s="57">
        <f t="shared" si="8"/>
        <v>4460800</v>
      </c>
      <c r="M8" s="58">
        <f t="shared" si="9"/>
        <v>11500</v>
      </c>
    </row>
    <row r="9" spans="1:16" x14ac:dyDescent="0.2">
      <c r="A9" s="44">
        <v>8</v>
      </c>
      <c r="B9" s="45">
        <v>204</v>
      </c>
      <c r="C9" s="46">
        <v>2</v>
      </c>
      <c r="D9" s="44" t="s">
        <v>24</v>
      </c>
      <c r="E9" s="44">
        <v>719</v>
      </c>
      <c r="F9" s="44">
        <v>101</v>
      </c>
      <c r="G9" s="44">
        <f t="shared" si="4"/>
        <v>820</v>
      </c>
      <c r="H9" s="47">
        <f t="shared" si="5"/>
        <v>902.00000000000011</v>
      </c>
      <c r="I9" s="56">
        <v>6800</v>
      </c>
      <c r="J9" s="57">
        <f t="shared" si="6"/>
        <v>5576000</v>
      </c>
      <c r="K9" s="57">
        <f t="shared" si="7"/>
        <v>5297200</v>
      </c>
      <c r="L9" s="57">
        <f t="shared" si="8"/>
        <v>4460800</v>
      </c>
      <c r="M9" s="58">
        <f t="shared" si="9"/>
        <v>11500</v>
      </c>
    </row>
    <row r="10" spans="1:16" x14ac:dyDescent="0.2">
      <c r="A10" s="44">
        <v>9</v>
      </c>
      <c r="B10" s="45">
        <v>301</v>
      </c>
      <c r="C10" s="46">
        <v>3</v>
      </c>
      <c r="D10" s="44" t="s">
        <v>24</v>
      </c>
      <c r="E10" s="44">
        <v>719</v>
      </c>
      <c r="F10" s="44">
        <v>101</v>
      </c>
      <c r="G10" s="44">
        <f t="shared" si="4"/>
        <v>820</v>
      </c>
      <c r="H10" s="47">
        <f t="shared" si="5"/>
        <v>902.00000000000011</v>
      </c>
      <c r="I10" s="56">
        <v>6800</v>
      </c>
      <c r="J10" s="57">
        <f t="shared" si="6"/>
        <v>5576000</v>
      </c>
      <c r="K10" s="57">
        <f t="shared" si="7"/>
        <v>5297200</v>
      </c>
      <c r="L10" s="57">
        <f t="shared" si="8"/>
        <v>4460800</v>
      </c>
      <c r="M10" s="58">
        <f t="shared" si="9"/>
        <v>11500</v>
      </c>
    </row>
    <row r="11" spans="1:16" x14ac:dyDescent="0.2">
      <c r="A11" s="44">
        <v>10</v>
      </c>
      <c r="B11" s="45">
        <v>302</v>
      </c>
      <c r="C11" s="46">
        <v>3</v>
      </c>
      <c r="D11" s="44" t="s">
        <v>24</v>
      </c>
      <c r="E11" s="44">
        <v>719</v>
      </c>
      <c r="F11" s="44">
        <v>101</v>
      </c>
      <c r="G11" s="44">
        <f t="shared" si="4"/>
        <v>820</v>
      </c>
      <c r="H11" s="47">
        <f t="shared" si="5"/>
        <v>902.00000000000011</v>
      </c>
      <c r="I11" s="56">
        <v>6800</v>
      </c>
      <c r="J11" s="57">
        <f t="shared" si="6"/>
        <v>5576000</v>
      </c>
      <c r="K11" s="57">
        <f t="shared" si="7"/>
        <v>5297200</v>
      </c>
      <c r="L11" s="57">
        <f t="shared" si="8"/>
        <v>4460800</v>
      </c>
      <c r="M11" s="58">
        <f t="shared" si="9"/>
        <v>11500</v>
      </c>
    </row>
    <row r="12" spans="1:16" x14ac:dyDescent="0.2">
      <c r="A12" s="44">
        <v>11</v>
      </c>
      <c r="B12" s="45">
        <v>303</v>
      </c>
      <c r="C12" s="46">
        <v>3</v>
      </c>
      <c r="D12" s="44" t="s">
        <v>24</v>
      </c>
      <c r="E12" s="44">
        <v>719</v>
      </c>
      <c r="F12" s="44">
        <v>101</v>
      </c>
      <c r="G12" s="44">
        <f t="shared" si="4"/>
        <v>820</v>
      </c>
      <c r="H12" s="47">
        <f t="shared" si="5"/>
        <v>902.00000000000011</v>
      </c>
      <c r="I12" s="56">
        <v>6800</v>
      </c>
      <c r="J12" s="57">
        <f t="shared" si="6"/>
        <v>5576000</v>
      </c>
      <c r="K12" s="57">
        <f t="shared" si="7"/>
        <v>5297200</v>
      </c>
      <c r="L12" s="57">
        <f t="shared" si="8"/>
        <v>4460800</v>
      </c>
      <c r="M12" s="58">
        <f t="shared" si="9"/>
        <v>11500</v>
      </c>
    </row>
    <row r="13" spans="1:16" x14ac:dyDescent="0.2">
      <c r="A13" s="44">
        <v>12</v>
      </c>
      <c r="B13" s="45">
        <v>304</v>
      </c>
      <c r="C13" s="46">
        <v>3</v>
      </c>
      <c r="D13" s="44" t="s">
        <v>24</v>
      </c>
      <c r="E13" s="44">
        <v>719</v>
      </c>
      <c r="F13" s="44">
        <v>101</v>
      </c>
      <c r="G13" s="44">
        <f t="shared" si="4"/>
        <v>820</v>
      </c>
      <c r="H13" s="47">
        <f t="shared" si="5"/>
        <v>902.00000000000011</v>
      </c>
      <c r="I13" s="56">
        <v>6800</v>
      </c>
      <c r="J13" s="57">
        <f t="shared" si="6"/>
        <v>5576000</v>
      </c>
      <c r="K13" s="57">
        <f t="shared" si="7"/>
        <v>5297200</v>
      </c>
      <c r="L13" s="57">
        <f t="shared" si="8"/>
        <v>4460800</v>
      </c>
      <c r="M13" s="58">
        <f t="shared" si="9"/>
        <v>11500</v>
      </c>
    </row>
    <row r="14" spans="1:16" x14ac:dyDescent="0.2">
      <c r="A14" s="44">
        <v>13</v>
      </c>
      <c r="B14" s="45">
        <v>401</v>
      </c>
      <c r="C14" s="46">
        <v>4</v>
      </c>
      <c r="D14" s="44" t="s">
        <v>24</v>
      </c>
      <c r="E14" s="44">
        <v>719</v>
      </c>
      <c r="F14" s="44">
        <v>101</v>
      </c>
      <c r="G14" s="44">
        <f t="shared" si="4"/>
        <v>820</v>
      </c>
      <c r="H14" s="47">
        <f t="shared" si="5"/>
        <v>902.00000000000011</v>
      </c>
      <c r="I14" s="56">
        <v>6800</v>
      </c>
      <c r="J14" s="57">
        <f t="shared" si="6"/>
        <v>5576000</v>
      </c>
      <c r="K14" s="57">
        <f t="shared" si="7"/>
        <v>5297200</v>
      </c>
      <c r="L14" s="57">
        <f t="shared" si="8"/>
        <v>4460800</v>
      </c>
      <c r="M14" s="58">
        <f t="shared" si="9"/>
        <v>11500</v>
      </c>
    </row>
    <row r="15" spans="1:16" x14ac:dyDescent="0.2">
      <c r="A15" s="44">
        <v>14</v>
      </c>
      <c r="B15" s="45">
        <v>402</v>
      </c>
      <c r="C15" s="46">
        <v>4</v>
      </c>
      <c r="D15" s="44" t="s">
        <v>24</v>
      </c>
      <c r="E15" s="44">
        <v>719</v>
      </c>
      <c r="F15" s="44">
        <v>101</v>
      </c>
      <c r="G15" s="44">
        <f t="shared" si="4"/>
        <v>820</v>
      </c>
      <c r="H15" s="47">
        <f t="shared" si="5"/>
        <v>902.00000000000011</v>
      </c>
      <c r="I15" s="56">
        <v>6800</v>
      </c>
      <c r="J15" s="57">
        <f t="shared" si="6"/>
        <v>5576000</v>
      </c>
      <c r="K15" s="57">
        <f t="shared" si="7"/>
        <v>5297200</v>
      </c>
      <c r="L15" s="57">
        <f t="shared" si="8"/>
        <v>4460800</v>
      </c>
      <c r="M15" s="58">
        <f t="shared" si="9"/>
        <v>11500</v>
      </c>
    </row>
    <row r="16" spans="1:16" x14ac:dyDescent="0.2">
      <c r="A16" s="44">
        <v>15</v>
      </c>
      <c r="B16" s="45">
        <v>403</v>
      </c>
      <c r="C16" s="46">
        <v>4</v>
      </c>
      <c r="D16" s="44" t="s">
        <v>24</v>
      </c>
      <c r="E16" s="44">
        <v>719</v>
      </c>
      <c r="F16" s="44">
        <v>101</v>
      </c>
      <c r="G16" s="44">
        <f t="shared" si="4"/>
        <v>820</v>
      </c>
      <c r="H16" s="47">
        <f t="shared" si="5"/>
        <v>902.00000000000011</v>
      </c>
      <c r="I16" s="56">
        <v>6800</v>
      </c>
      <c r="J16" s="57">
        <f t="shared" si="6"/>
        <v>5576000</v>
      </c>
      <c r="K16" s="57">
        <f t="shared" si="7"/>
        <v>5297200</v>
      </c>
      <c r="L16" s="57">
        <f t="shared" si="8"/>
        <v>4460800</v>
      </c>
      <c r="M16" s="58">
        <f t="shared" si="9"/>
        <v>11500</v>
      </c>
    </row>
    <row r="17" spans="1:13" x14ac:dyDescent="0.2">
      <c r="A17" s="44">
        <v>16</v>
      </c>
      <c r="B17" s="45">
        <v>404</v>
      </c>
      <c r="C17" s="46">
        <v>4</v>
      </c>
      <c r="D17" s="44" t="s">
        <v>24</v>
      </c>
      <c r="E17" s="44">
        <v>719</v>
      </c>
      <c r="F17" s="44">
        <v>101</v>
      </c>
      <c r="G17" s="44">
        <f t="shared" si="4"/>
        <v>820</v>
      </c>
      <c r="H17" s="47">
        <f t="shared" si="5"/>
        <v>902.00000000000011</v>
      </c>
      <c r="I17" s="56">
        <v>6800</v>
      </c>
      <c r="J17" s="57">
        <f t="shared" si="6"/>
        <v>5576000</v>
      </c>
      <c r="K17" s="57">
        <f t="shared" si="7"/>
        <v>5297200</v>
      </c>
      <c r="L17" s="57">
        <f t="shared" si="8"/>
        <v>4460800</v>
      </c>
      <c r="M17" s="58">
        <f t="shared" si="9"/>
        <v>11500</v>
      </c>
    </row>
    <row r="18" spans="1:13" x14ac:dyDescent="0.2">
      <c r="A18" s="44">
        <v>17</v>
      </c>
      <c r="B18" s="45">
        <v>501</v>
      </c>
      <c r="C18" s="46">
        <v>5</v>
      </c>
      <c r="D18" s="44" t="s">
        <v>24</v>
      </c>
      <c r="E18" s="44">
        <v>719</v>
      </c>
      <c r="F18" s="44">
        <v>101</v>
      </c>
      <c r="G18" s="44">
        <f t="shared" si="4"/>
        <v>820</v>
      </c>
      <c r="H18" s="47">
        <f t="shared" si="5"/>
        <v>902.00000000000011</v>
      </c>
      <c r="I18" s="56">
        <v>6800</v>
      </c>
      <c r="J18" s="57">
        <f t="shared" si="6"/>
        <v>5576000</v>
      </c>
      <c r="K18" s="57">
        <f t="shared" si="7"/>
        <v>5297200</v>
      </c>
      <c r="L18" s="57">
        <f t="shared" si="8"/>
        <v>4460800</v>
      </c>
      <c r="M18" s="58">
        <f t="shared" si="9"/>
        <v>11500</v>
      </c>
    </row>
    <row r="19" spans="1:13" x14ac:dyDescent="0.2">
      <c r="A19" s="44">
        <v>18</v>
      </c>
      <c r="B19" s="45">
        <v>502</v>
      </c>
      <c r="C19" s="46">
        <v>5</v>
      </c>
      <c r="D19" s="44" t="s">
        <v>24</v>
      </c>
      <c r="E19" s="44">
        <v>719</v>
      </c>
      <c r="F19" s="44">
        <v>101</v>
      </c>
      <c r="G19" s="44">
        <f t="shared" si="4"/>
        <v>820</v>
      </c>
      <c r="H19" s="47">
        <f t="shared" si="5"/>
        <v>902.00000000000011</v>
      </c>
      <c r="I19" s="56">
        <v>6800</v>
      </c>
      <c r="J19" s="57">
        <f t="shared" si="6"/>
        <v>5576000</v>
      </c>
      <c r="K19" s="57">
        <f t="shared" si="7"/>
        <v>5297200</v>
      </c>
      <c r="L19" s="57">
        <f t="shared" si="8"/>
        <v>4460800</v>
      </c>
      <c r="M19" s="58">
        <f t="shared" si="9"/>
        <v>11500</v>
      </c>
    </row>
    <row r="20" spans="1:13" x14ac:dyDescent="0.2">
      <c r="A20" s="44">
        <v>19</v>
      </c>
      <c r="B20" s="45">
        <v>503</v>
      </c>
      <c r="C20" s="46">
        <v>5</v>
      </c>
      <c r="D20" s="44" t="s">
        <v>24</v>
      </c>
      <c r="E20" s="44">
        <v>719</v>
      </c>
      <c r="F20" s="44">
        <v>101</v>
      </c>
      <c r="G20" s="44">
        <f t="shared" si="4"/>
        <v>820</v>
      </c>
      <c r="H20" s="47">
        <f t="shared" si="5"/>
        <v>902.00000000000011</v>
      </c>
      <c r="I20" s="56">
        <v>6800</v>
      </c>
      <c r="J20" s="57">
        <f t="shared" si="6"/>
        <v>5576000</v>
      </c>
      <c r="K20" s="57">
        <f t="shared" si="7"/>
        <v>5297200</v>
      </c>
      <c r="L20" s="57">
        <f t="shared" si="8"/>
        <v>4460800</v>
      </c>
      <c r="M20" s="58">
        <f t="shared" si="9"/>
        <v>11500</v>
      </c>
    </row>
    <row r="21" spans="1:13" x14ac:dyDescent="0.2">
      <c r="A21" s="44">
        <v>20</v>
      </c>
      <c r="B21" s="45">
        <v>504</v>
      </c>
      <c r="C21" s="46">
        <v>5</v>
      </c>
      <c r="D21" s="44" t="s">
        <v>24</v>
      </c>
      <c r="E21" s="44">
        <v>719</v>
      </c>
      <c r="F21" s="44">
        <v>101</v>
      </c>
      <c r="G21" s="44">
        <f t="shared" si="4"/>
        <v>820</v>
      </c>
      <c r="H21" s="47">
        <f t="shared" si="5"/>
        <v>902.00000000000011</v>
      </c>
      <c r="I21" s="56">
        <v>6800</v>
      </c>
      <c r="J21" s="57">
        <f t="shared" si="6"/>
        <v>5576000</v>
      </c>
      <c r="K21" s="57">
        <f t="shared" si="7"/>
        <v>5297200</v>
      </c>
      <c r="L21" s="57">
        <f t="shared" si="8"/>
        <v>4460800</v>
      </c>
      <c r="M21" s="58">
        <f t="shared" si="9"/>
        <v>11500</v>
      </c>
    </row>
    <row r="22" spans="1:13" x14ac:dyDescent="0.2">
      <c r="A22" s="52" t="s">
        <v>2</v>
      </c>
      <c r="B22" s="53"/>
      <c r="C22" s="53"/>
      <c r="D22" s="54"/>
      <c r="E22" s="48">
        <f t="shared" ref="E22:H22" si="10">SUM(E2:E21)</f>
        <v>14380</v>
      </c>
      <c r="F22" s="48">
        <f t="shared" si="10"/>
        <v>2020</v>
      </c>
      <c r="G22" s="48">
        <f t="shared" si="10"/>
        <v>16400</v>
      </c>
      <c r="H22" s="48">
        <f t="shared" si="10"/>
        <v>18040.000000000004</v>
      </c>
      <c r="I22" s="59"/>
      <c r="J22" s="60">
        <f>SUM(J2:J21)</f>
        <v>111520000</v>
      </c>
      <c r="K22" s="60">
        <f>SUM(K2:K21)</f>
        <v>105944000</v>
      </c>
      <c r="L22" s="60">
        <f>SUM(L2:L21)</f>
        <v>89216000</v>
      </c>
      <c r="M22" s="61"/>
    </row>
    <row r="23" spans="1:13" x14ac:dyDescent="0.2">
      <c r="I23" s="62"/>
    </row>
    <row r="25" spans="1:13" x14ac:dyDescent="0.2">
      <c r="F25" s="50"/>
      <c r="G25" s="7"/>
      <c r="H25" s="51"/>
      <c r="J25" s="62"/>
      <c r="K25" s="62"/>
      <c r="L25" s="62"/>
    </row>
    <row r="26" spans="1:13" x14ac:dyDescent="0.2">
      <c r="F26" s="50"/>
      <c r="G26" s="7"/>
      <c r="H26" s="51"/>
      <c r="J26" s="62"/>
      <c r="K26" s="62"/>
      <c r="L26" s="62"/>
    </row>
    <row r="27" spans="1:13" x14ac:dyDescent="0.2">
      <c r="F27" s="50"/>
      <c r="G27" s="7"/>
      <c r="H27" s="51"/>
      <c r="J27" s="62"/>
      <c r="K27" s="62"/>
      <c r="L27" s="62"/>
    </row>
    <row r="28" spans="1:13" x14ac:dyDescent="0.2">
      <c r="F28" s="50"/>
      <c r="G28" s="7"/>
      <c r="H28" s="51"/>
      <c r="J28" s="62"/>
      <c r="K28" s="62"/>
      <c r="L28" s="62"/>
    </row>
    <row r="29" spans="1:13" x14ac:dyDescent="0.2">
      <c r="F29" s="50"/>
      <c r="G29" s="7"/>
      <c r="H29" s="51"/>
      <c r="J29" s="62"/>
      <c r="K29" s="62"/>
      <c r="L29" s="62"/>
    </row>
    <row r="30" spans="1:13" x14ac:dyDescent="0.2">
      <c r="F30" s="50"/>
      <c r="G30" s="7"/>
      <c r="H30" s="51"/>
      <c r="J30" s="62"/>
      <c r="K30" s="62"/>
      <c r="L30" s="62"/>
    </row>
    <row r="31" spans="1:13" x14ac:dyDescent="0.2">
      <c r="F31" s="50"/>
      <c r="G31" s="7"/>
      <c r="H31" s="51"/>
      <c r="J31" s="62"/>
      <c r="K31" s="62"/>
      <c r="L31" s="62"/>
    </row>
    <row r="32" spans="1:13" x14ac:dyDescent="0.2">
      <c r="F32" s="50"/>
      <c r="G32" s="7"/>
      <c r="H32" s="51"/>
      <c r="J32" s="62"/>
      <c r="K32" s="62"/>
      <c r="L32" s="62"/>
    </row>
    <row r="33" spans="6:12" x14ac:dyDescent="0.2">
      <c r="F33" s="50"/>
      <c r="G33" s="7"/>
      <c r="H33" s="51"/>
      <c r="J33" s="62"/>
      <c r="K33" s="62"/>
      <c r="L33" s="62"/>
    </row>
    <row r="34" spans="6:12" x14ac:dyDescent="0.2">
      <c r="F34" s="50"/>
      <c r="G34" s="7"/>
      <c r="H34" s="51"/>
      <c r="J34" s="62"/>
      <c r="K34" s="62"/>
      <c r="L34" s="62"/>
    </row>
    <row r="35" spans="6:12" x14ac:dyDescent="0.2">
      <c r="F35" s="50"/>
      <c r="G35" s="7"/>
      <c r="H35" s="51"/>
      <c r="J35" s="62"/>
      <c r="K35" s="62"/>
      <c r="L35" s="62"/>
    </row>
    <row r="36" spans="6:12" x14ac:dyDescent="0.2">
      <c r="F36" s="50"/>
      <c r="G36" s="7"/>
      <c r="H36" s="51"/>
      <c r="J36" s="62"/>
      <c r="K36" s="62"/>
      <c r="L36" s="62"/>
    </row>
    <row r="37" spans="6:12" x14ac:dyDescent="0.2">
      <c r="F37" s="50"/>
      <c r="G37" s="7"/>
      <c r="H37" s="51"/>
      <c r="J37" s="62"/>
      <c r="K37" s="62"/>
      <c r="L37" s="62"/>
    </row>
    <row r="38" spans="6:12" x14ac:dyDescent="0.2">
      <c r="F38" s="50"/>
      <c r="G38" s="7"/>
      <c r="H38" s="51"/>
      <c r="J38" s="62"/>
      <c r="K38" s="62"/>
      <c r="L38" s="62"/>
    </row>
  </sheetData>
  <mergeCells count="1">
    <mergeCell ref="A22:D2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38"/>
  <sheetViews>
    <sheetView topLeftCell="A10" zoomScaleNormal="100" workbookViewId="0">
      <selection activeCell="M33" sqref="M33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3"/>
      <c r="K4" s="2"/>
      <c r="M4" s="4"/>
      <c r="N4" s="5"/>
      <c r="O4" s="5">
        <f>M4+N4+J4</f>
        <v>0</v>
      </c>
      <c r="P4" s="2" t="e">
        <f>O4/G4</f>
        <v>#DIV/0!</v>
      </c>
    </row>
    <row r="5" spans="4:16" x14ac:dyDescent="0.25">
      <c r="J5" s="3"/>
      <c r="K5" s="2"/>
      <c r="M5" s="4"/>
      <c r="N5" s="5"/>
      <c r="O5" s="4"/>
    </row>
    <row r="6" spans="4:16" x14ac:dyDescent="0.25">
      <c r="J6" s="3"/>
      <c r="K6" s="2"/>
      <c r="L6" s="2"/>
      <c r="M6" s="4"/>
      <c r="N6" s="4"/>
      <c r="O6" s="4"/>
    </row>
    <row r="7" spans="4:16" x14ac:dyDescent="0.25">
      <c r="J7" s="3"/>
      <c r="K7" s="2"/>
    </row>
    <row r="8" spans="4:16" x14ac:dyDescent="0.25">
      <c r="J8" s="3"/>
      <c r="K8" s="2"/>
    </row>
    <row r="9" spans="4:16" x14ac:dyDescent="0.25">
      <c r="J9" s="3"/>
      <c r="K9" s="2"/>
      <c r="L9" s="2"/>
    </row>
    <row r="10" spans="4:16" x14ac:dyDescent="0.25">
      <c r="D10" s="4"/>
      <c r="E10" s="4"/>
      <c r="F10" s="4"/>
      <c r="G10" s="4"/>
      <c r="H10" s="4"/>
      <c r="J10" s="3"/>
      <c r="K10" s="5"/>
      <c r="L10" s="2"/>
    </row>
    <row r="11" spans="4:16" x14ac:dyDescent="0.25">
      <c r="D11" s="4"/>
      <c r="E11" s="4"/>
      <c r="F11" s="4"/>
      <c r="G11" s="4"/>
      <c r="H11" s="4"/>
      <c r="J11" s="3"/>
      <c r="K11" s="5"/>
      <c r="L11" s="2"/>
    </row>
    <row r="12" spans="4:16" x14ac:dyDescent="0.25">
      <c r="D12" s="4"/>
      <c r="E12" s="4"/>
      <c r="F12" s="4"/>
      <c r="G12" s="4"/>
      <c r="J12" s="3"/>
      <c r="K12" s="5"/>
      <c r="L12" s="2"/>
    </row>
    <row r="13" spans="4:16" x14ac:dyDescent="0.25">
      <c r="D13" s="4"/>
      <c r="E13" s="4"/>
      <c r="F13" s="4"/>
      <c r="G13" s="4"/>
      <c r="H13" s="4"/>
      <c r="J13" s="3"/>
      <c r="K13" s="5"/>
      <c r="L13" s="2"/>
    </row>
    <row r="14" spans="4:16" x14ac:dyDescent="0.25">
      <c r="D14" s="4"/>
      <c r="E14" s="4"/>
      <c r="F14" s="4"/>
      <c r="G14" s="4"/>
      <c r="H14" s="4"/>
      <c r="J14" s="6"/>
      <c r="K14" s="5"/>
      <c r="L14" s="2"/>
    </row>
    <row r="15" spans="4:16" x14ac:dyDescent="0.25">
      <c r="D15" s="4"/>
      <c r="E15" s="4"/>
      <c r="F15" s="4"/>
      <c r="G15" s="4"/>
      <c r="H15" s="4"/>
      <c r="K15" s="5"/>
      <c r="L15" s="2"/>
    </row>
    <row r="16" spans="4:16" x14ac:dyDescent="0.25">
      <c r="D16" s="4"/>
      <c r="E16" s="4"/>
      <c r="F16" s="4"/>
      <c r="G16" s="4"/>
      <c r="H16" s="4"/>
      <c r="K16" s="5"/>
      <c r="L16" s="2"/>
    </row>
    <row r="17" spans="4:13" x14ac:dyDescent="0.25">
      <c r="D17" s="4"/>
      <c r="E17" s="4"/>
      <c r="F17" s="4"/>
      <c r="G17" s="4"/>
      <c r="H17" s="4"/>
      <c r="K17" s="5"/>
      <c r="L17" s="2"/>
    </row>
    <row r="18" spans="4:13" x14ac:dyDescent="0.25">
      <c r="D18" s="4"/>
      <c r="E18" s="4"/>
      <c r="F18" s="4"/>
      <c r="G18" s="4"/>
      <c r="H18" s="4"/>
      <c r="K18" s="5"/>
      <c r="L18" s="2"/>
    </row>
    <row r="19" spans="4:13" x14ac:dyDescent="0.25">
      <c r="D19" s="1"/>
      <c r="L19" s="2"/>
    </row>
    <row r="32" spans="4:13" x14ac:dyDescent="0.25">
      <c r="J32">
        <v>39.729999999999997</v>
      </c>
      <c r="K32">
        <f>J32*10.764</f>
        <v>427.65371999999996</v>
      </c>
      <c r="L32">
        <v>1500000</v>
      </c>
      <c r="M32">
        <f>L32/K32</f>
        <v>3507.5107028181587</v>
      </c>
    </row>
    <row r="33" spans="10:13" x14ac:dyDescent="0.25">
      <c r="J33">
        <v>118.35</v>
      </c>
      <c r="K33">
        <f>J33*10.764</f>
        <v>1273.9193999999998</v>
      </c>
      <c r="L33">
        <v>5500000</v>
      </c>
      <c r="M33">
        <f>L33/K33</f>
        <v>4317.3846006270105</v>
      </c>
    </row>
    <row r="34" spans="10:13" x14ac:dyDescent="0.25">
      <c r="K34">
        <f>J34*10.764</f>
        <v>0</v>
      </c>
      <c r="M34" t="e">
        <f t="shared" ref="M34:M38" si="0">L34/K34</f>
        <v>#DIV/0!</v>
      </c>
    </row>
    <row r="35" spans="10:13" x14ac:dyDescent="0.25">
      <c r="K35">
        <f>J35*10.764</f>
        <v>0</v>
      </c>
      <c r="M35" t="e">
        <f t="shared" si="0"/>
        <v>#DIV/0!</v>
      </c>
    </row>
    <row r="36" spans="10:13" x14ac:dyDescent="0.25">
      <c r="M36" t="e">
        <f t="shared" si="0"/>
        <v>#DIV/0!</v>
      </c>
    </row>
    <row r="37" spans="10:13" x14ac:dyDescent="0.25">
      <c r="M37" t="e">
        <f t="shared" si="0"/>
        <v>#DIV/0!</v>
      </c>
    </row>
    <row r="38" spans="10:13" x14ac:dyDescent="0.25">
      <c r="M38" t="e">
        <f t="shared" si="0"/>
        <v>#DIV/0!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0EC85-9A81-45F4-81AB-DF6CAD8EB347}">
  <dimension ref="A1:P38"/>
  <sheetViews>
    <sheetView topLeftCell="A10" zoomScale="190" zoomScaleNormal="190" workbookViewId="0">
      <selection activeCell="F28" sqref="F28"/>
    </sheetView>
  </sheetViews>
  <sheetFormatPr defaultRowHeight="12.75" x14ac:dyDescent="0.2"/>
  <cols>
    <col min="1" max="1" width="4.7109375" style="7" customWidth="1"/>
    <col min="2" max="2" width="6.28515625" style="7" customWidth="1"/>
    <col min="3" max="3" width="5.42578125" style="7" customWidth="1"/>
    <col min="4" max="4" width="6.42578125" style="7" customWidth="1"/>
    <col min="5" max="5" width="7.5703125" style="49" customWidth="1"/>
    <col min="6" max="7" width="7.140625" style="49" customWidth="1"/>
    <col min="8" max="8" width="9.28515625" style="49" customWidth="1"/>
    <col min="9" max="9" width="7.42578125" style="63" customWidth="1"/>
    <col min="10" max="10" width="11.42578125" style="63" customWidth="1"/>
    <col min="11" max="11" width="12.5703125" style="63" customWidth="1"/>
    <col min="12" max="12" width="12.140625" style="63" customWidth="1"/>
    <col min="13" max="13" width="8" style="63" customWidth="1"/>
    <col min="14" max="14" width="9.140625" style="63" customWidth="1"/>
    <col min="15" max="15" width="11" style="7" customWidth="1"/>
    <col min="16" max="16" width="10.85546875" style="7" customWidth="1"/>
    <col min="17" max="16384" width="9.140625" style="7"/>
  </cols>
  <sheetData>
    <row r="1" spans="1:16" ht="66.75" customHeight="1" x14ac:dyDescent="0.2">
      <c r="A1" s="41" t="s">
        <v>0</v>
      </c>
      <c r="B1" s="41" t="s">
        <v>3</v>
      </c>
      <c r="C1" s="41" t="s">
        <v>1</v>
      </c>
      <c r="D1" s="41" t="s">
        <v>4</v>
      </c>
      <c r="E1" s="42" t="s">
        <v>12</v>
      </c>
      <c r="F1" s="42" t="s">
        <v>23</v>
      </c>
      <c r="G1" s="43" t="s">
        <v>5</v>
      </c>
      <c r="H1" s="41" t="s">
        <v>6</v>
      </c>
      <c r="I1" s="55" t="s">
        <v>11</v>
      </c>
      <c r="J1" s="55" t="s">
        <v>7</v>
      </c>
      <c r="K1" s="55" t="s">
        <v>8</v>
      </c>
      <c r="L1" s="55" t="s">
        <v>9</v>
      </c>
      <c r="M1" s="55" t="s">
        <v>10</v>
      </c>
    </row>
    <row r="2" spans="1:16" x14ac:dyDescent="0.2">
      <c r="A2" s="44">
        <v>1</v>
      </c>
      <c r="B2" s="45">
        <v>101</v>
      </c>
      <c r="C2" s="46">
        <v>1</v>
      </c>
      <c r="D2" s="44" t="s">
        <v>25</v>
      </c>
      <c r="E2" s="44">
        <v>499</v>
      </c>
      <c r="F2" s="44">
        <v>79</v>
      </c>
      <c r="G2" s="44">
        <f t="shared" ref="G2:G21" si="0">E2+F2</f>
        <v>578</v>
      </c>
      <c r="H2" s="47">
        <f>G2*1.1</f>
        <v>635.80000000000007</v>
      </c>
      <c r="I2" s="56">
        <v>6800</v>
      </c>
      <c r="J2" s="57">
        <f>I2*G2</f>
        <v>3930400</v>
      </c>
      <c r="K2" s="57">
        <f t="shared" ref="K2:K21" si="1">J2*0.95</f>
        <v>3733880</v>
      </c>
      <c r="L2" s="57">
        <f t="shared" ref="L2:L21" si="2">J2*0.8</f>
        <v>3144320</v>
      </c>
      <c r="M2" s="58">
        <f t="shared" ref="M2:M21" si="3">MROUND((J2*0.025/12),500)</f>
        <v>8000</v>
      </c>
      <c r="N2" s="62"/>
      <c r="O2" s="8"/>
      <c r="P2" s="8"/>
    </row>
    <row r="3" spans="1:16" x14ac:dyDescent="0.2">
      <c r="A3" s="44">
        <v>2</v>
      </c>
      <c r="B3" s="45">
        <v>102</v>
      </c>
      <c r="C3" s="46">
        <v>1</v>
      </c>
      <c r="D3" s="44" t="s">
        <v>25</v>
      </c>
      <c r="E3" s="44">
        <v>499</v>
      </c>
      <c r="F3" s="44">
        <v>79</v>
      </c>
      <c r="G3" s="44">
        <f t="shared" si="0"/>
        <v>578</v>
      </c>
      <c r="H3" s="47">
        <f t="shared" ref="H3:H21" si="4">G3*1.1</f>
        <v>635.80000000000007</v>
      </c>
      <c r="I3" s="56">
        <v>6800</v>
      </c>
      <c r="J3" s="57">
        <f t="shared" ref="J3:J21" si="5">I3*G3</f>
        <v>3930400</v>
      </c>
      <c r="K3" s="57">
        <f t="shared" ref="K3:K21" si="6">J3*0.95</f>
        <v>3733880</v>
      </c>
      <c r="L3" s="57">
        <f t="shared" ref="L3:L21" si="7">J3*0.8</f>
        <v>3144320</v>
      </c>
      <c r="M3" s="58">
        <f t="shared" ref="M3:M21" si="8">MROUND((J3*0.025/12),500)</f>
        <v>8000</v>
      </c>
      <c r="N3" s="64"/>
      <c r="O3" s="8"/>
    </row>
    <row r="4" spans="1:16" x14ac:dyDescent="0.2">
      <c r="A4" s="44">
        <v>3</v>
      </c>
      <c r="B4" s="45">
        <v>103</v>
      </c>
      <c r="C4" s="46">
        <v>1</v>
      </c>
      <c r="D4" s="44" t="s">
        <v>25</v>
      </c>
      <c r="E4" s="44">
        <v>499</v>
      </c>
      <c r="F4" s="44">
        <v>79</v>
      </c>
      <c r="G4" s="44">
        <f t="shared" si="0"/>
        <v>578</v>
      </c>
      <c r="H4" s="47">
        <f t="shared" si="4"/>
        <v>635.80000000000007</v>
      </c>
      <c r="I4" s="56">
        <v>6800</v>
      </c>
      <c r="J4" s="57">
        <f t="shared" si="5"/>
        <v>3930400</v>
      </c>
      <c r="K4" s="57">
        <f t="shared" si="6"/>
        <v>3733880</v>
      </c>
      <c r="L4" s="57">
        <f t="shared" si="7"/>
        <v>3144320</v>
      </c>
      <c r="M4" s="58">
        <f t="shared" si="8"/>
        <v>8000</v>
      </c>
      <c r="N4" s="64"/>
      <c r="O4" s="8"/>
    </row>
    <row r="5" spans="1:16" x14ac:dyDescent="0.2">
      <c r="A5" s="44">
        <v>4</v>
      </c>
      <c r="B5" s="45">
        <v>104</v>
      </c>
      <c r="C5" s="46">
        <v>1</v>
      </c>
      <c r="D5" s="44" t="s">
        <v>25</v>
      </c>
      <c r="E5" s="44">
        <v>499</v>
      </c>
      <c r="F5" s="44">
        <v>79</v>
      </c>
      <c r="G5" s="44">
        <f t="shared" si="0"/>
        <v>578</v>
      </c>
      <c r="H5" s="47">
        <f t="shared" si="4"/>
        <v>635.80000000000007</v>
      </c>
      <c r="I5" s="56">
        <v>6800</v>
      </c>
      <c r="J5" s="57">
        <f t="shared" si="5"/>
        <v>3930400</v>
      </c>
      <c r="K5" s="57">
        <f t="shared" si="6"/>
        <v>3733880</v>
      </c>
      <c r="L5" s="57">
        <f t="shared" si="7"/>
        <v>3144320</v>
      </c>
      <c r="M5" s="58">
        <f t="shared" si="8"/>
        <v>8000</v>
      </c>
    </row>
    <row r="6" spans="1:16" x14ac:dyDescent="0.2">
      <c r="A6" s="44">
        <v>5</v>
      </c>
      <c r="B6" s="45">
        <v>201</v>
      </c>
      <c r="C6" s="46">
        <v>2</v>
      </c>
      <c r="D6" s="44" t="s">
        <v>25</v>
      </c>
      <c r="E6" s="44">
        <v>499</v>
      </c>
      <c r="F6" s="44">
        <v>79</v>
      </c>
      <c r="G6" s="44">
        <f t="shared" si="0"/>
        <v>578</v>
      </c>
      <c r="H6" s="47">
        <f t="shared" si="4"/>
        <v>635.80000000000007</v>
      </c>
      <c r="I6" s="56">
        <v>6800</v>
      </c>
      <c r="J6" s="57">
        <f t="shared" si="5"/>
        <v>3930400</v>
      </c>
      <c r="K6" s="57">
        <f t="shared" si="6"/>
        <v>3733880</v>
      </c>
      <c r="L6" s="57">
        <f t="shared" si="7"/>
        <v>3144320</v>
      </c>
      <c r="M6" s="58">
        <f t="shared" si="8"/>
        <v>8000</v>
      </c>
    </row>
    <row r="7" spans="1:16" x14ac:dyDescent="0.2">
      <c r="A7" s="44">
        <v>6</v>
      </c>
      <c r="B7" s="45">
        <v>202</v>
      </c>
      <c r="C7" s="46">
        <v>2</v>
      </c>
      <c r="D7" s="44" t="s">
        <v>25</v>
      </c>
      <c r="E7" s="44">
        <v>499</v>
      </c>
      <c r="F7" s="44">
        <v>79</v>
      </c>
      <c r="G7" s="44">
        <f t="shared" si="0"/>
        <v>578</v>
      </c>
      <c r="H7" s="47">
        <f t="shared" si="4"/>
        <v>635.80000000000007</v>
      </c>
      <c r="I7" s="56">
        <v>6800</v>
      </c>
      <c r="J7" s="57">
        <f t="shared" si="5"/>
        <v>3930400</v>
      </c>
      <c r="K7" s="57">
        <f t="shared" si="6"/>
        <v>3733880</v>
      </c>
      <c r="L7" s="57">
        <f t="shared" si="7"/>
        <v>3144320</v>
      </c>
      <c r="M7" s="58">
        <f t="shared" si="8"/>
        <v>8000</v>
      </c>
    </row>
    <row r="8" spans="1:16" x14ac:dyDescent="0.2">
      <c r="A8" s="44">
        <v>7</v>
      </c>
      <c r="B8" s="45">
        <v>203</v>
      </c>
      <c r="C8" s="46">
        <v>2</v>
      </c>
      <c r="D8" s="44" t="s">
        <v>25</v>
      </c>
      <c r="E8" s="44">
        <v>499</v>
      </c>
      <c r="F8" s="44">
        <v>79</v>
      </c>
      <c r="G8" s="44">
        <f t="shared" si="0"/>
        <v>578</v>
      </c>
      <c r="H8" s="47">
        <f t="shared" si="4"/>
        <v>635.80000000000007</v>
      </c>
      <c r="I8" s="56">
        <v>6800</v>
      </c>
      <c r="J8" s="57">
        <f t="shared" si="5"/>
        <v>3930400</v>
      </c>
      <c r="K8" s="57">
        <f t="shared" si="6"/>
        <v>3733880</v>
      </c>
      <c r="L8" s="57">
        <f t="shared" si="7"/>
        <v>3144320</v>
      </c>
      <c r="M8" s="58">
        <f t="shared" si="8"/>
        <v>8000</v>
      </c>
    </row>
    <row r="9" spans="1:16" x14ac:dyDescent="0.2">
      <c r="A9" s="44">
        <v>8</v>
      </c>
      <c r="B9" s="45">
        <v>204</v>
      </c>
      <c r="C9" s="46">
        <v>2</v>
      </c>
      <c r="D9" s="44" t="s">
        <v>25</v>
      </c>
      <c r="E9" s="44">
        <v>499</v>
      </c>
      <c r="F9" s="44">
        <v>79</v>
      </c>
      <c r="G9" s="44">
        <f t="shared" si="0"/>
        <v>578</v>
      </c>
      <c r="H9" s="47">
        <f t="shared" si="4"/>
        <v>635.80000000000007</v>
      </c>
      <c r="I9" s="56">
        <v>6800</v>
      </c>
      <c r="J9" s="57">
        <f t="shared" si="5"/>
        <v>3930400</v>
      </c>
      <c r="K9" s="57">
        <f t="shared" si="6"/>
        <v>3733880</v>
      </c>
      <c r="L9" s="57">
        <f t="shared" si="7"/>
        <v>3144320</v>
      </c>
      <c r="M9" s="58">
        <f t="shared" si="8"/>
        <v>8000</v>
      </c>
    </row>
    <row r="10" spans="1:16" x14ac:dyDescent="0.2">
      <c r="A10" s="44">
        <v>9</v>
      </c>
      <c r="B10" s="45">
        <v>301</v>
      </c>
      <c r="C10" s="46">
        <v>3</v>
      </c>
      <c r="D10" s="44" t="s">
        <v>25</v>
      </c>
      <c r="E10" s="44">
        <v>499</v>
      </c>
      <c r="F10" s="44">
        <v>79</v>
      </c>
      <c r="G10" s="44">
        <f t="shared" si="0"/>
        <v>578</v>
      </c>
      <c r="H10" s="47">
        <f t="shared" si="4"/>
        <v>635.80000000000007</v>
      </c>
      <c r="I10" s="56">
        <v>6800</v>
      </c>
      <c r="J10" s="57">
        <f t="shared" si="5"/>
        <v>3930400</v>
      </c>
      <c r="K10" s="57">
        <f t="shared" si="6"/>
        <v>3733880</v>
      </c>
      <c r="L10" s="57">
        <f t="shared" si="7"/>
        <v>3144320</v>
      </c>
      <c r="M10" s="58">
        <f t="shared" si="8"/>
        <v>8000</v>
      </c>
    </row>
    <row r="11" spans="1:16" x14ac:dyDescent="0.2">
      <c r="A11" s="44">
        <v>10</v>
      </c>
      <c r="B11" s="45">
        <v>302</v>
      </c>
      <c r="C11" s="46">
        <v>3</v>
      </c>
      <c r="D11" s="44" t="s">
        <v>25</v>
      </c>
      <c r="E11" s="44">
        <v>499</v>
      </c>
      <c r="F11" s="44">
        <v>79</v>
      </c>
      <c r="G11" s="44">
        <f t="shared" si="0"/>
        <v>578</v>
      </c>
      <c r="H11" s="47">
        <f t="shared" si="4"/>
        <v>635.80000000000007</v>
      </c>
      <c r="I11" s="56">
        <v>6800</v>
      </c>
      <c r="J11" s="57">
        <f t="shared" si="5"/>
        <v>3930400</v>
      </c>
      <c r="K11" s="57">
        <f t="shared" si="6"/>
        <v>3733880</v>
      </c>
      <c r="L11" s="57">
        <f t="shared" si="7"/>
        <v>3144320</v>
      </c>
      <c r="M11" s="58">
        <f t="shared" si="8"/>
        <v>8000</v>
      </c>
    </row>
    <row r="12" spans="1:16" x14ac:dyDescent="0.2">
      <c r="A12" s="44">
        <v>11</v>
      </c>
      <c r="B12" s="45">
        <v>303</v>
      </c>
      <c r="C12" s="46">
        <v>3</v>
      </c>
      <c r="D12" s="44" t="s">
        <v>25</v>
      </c>
      <c r="E12" s="44">
        <v>499</v>
      </c>
      <c r="F12" s="44">
        <v>79</v>
      </c>
      <c r="G12" s="44">
        <f t="shared" si="0"/>
        <v>578</v>
      </c>
      <c r="H12" s="47">
        <f t="shared" si="4"/>
        <v>635.80000000000007</v>
      </c>
      <c r="I12" s="56">
        <v>6800</v>
      </c>
      <c r="J12" s="57">
        <f t="shared" si="5"/>
        <v>3930400</v>
      </c>
      <c r="K12" s="57">
        <f t="shared" si="6"/>
        <v>3733880</v>
      </c>
      <c r="L12" s="57">
        <f t="shared" si="7"/>
        <v>3144320</v>
      </c>
      <c r="M12" s="58">
        <f t="shared" si="8"/>
        <v>8000</v>
      </c>
    </row>
    <row r="13" spans="1:16" x14ac:dyDescent="0.2">
      <c r="A13" s="44">
        <v>12</v>
      </c>
      <c r="B13" s="45">
        <v>304</v>
      </c>
      <c r="C13" s="46">
        <v>3</v>
      </c>
      <c r="D13" s="44" t="s">
        <v>25</v>
      </c>
      <c r="E13" s="44">
        <v>499</v>
      </c>
      <c r="F13" s="44">
        <v>79</v>
      </c>
      <c r="G13" s="44">
        <f t="shared" si="0"/>
        <v>578</v>
      </c>
      <c r="H13" s="47">
        <f t="shared" si="4"/>
        <v>635.80000000000007</v>
      </c>
      <c r="I13" s="56">
        <v>6800</v>
      </c>
      <c r="J13" s="57">
        <f t="shared" si="5"/>
        <v>3930400</v>
      </c>
      <c r="K13" s="57">
        <f t="shared" si="6"/>
        <v>3733880</v>
      </c>
      <c r="L13" s="57">
        <f t="shared" si="7"/>
        <v>3144320</v>
      </c>
      <c r="M13" s="58">
        <f t="shared" si="8"/>
        <v>8000</v>
      </c>
    </row>
    <row r="14" spans="1:16" x14ac:dyDescent="0.2">
      <c r="A14" s="44">
        <v>13</v>
      </c>
      <c r="B14" s="45">
        <v>401</v>
      </c>
      <c r="C14" s="46">
        <v>4</v>
      </c>
      <c r="D14" s="44" t="s">
        <v>25</v>
      </c>
      <c r="E14" s="44">
        <v>499</v>
      </c>
      <c r="F14" s="44">
        <v>79</v>
      </c>
      <c r="G14" s="44">
        <f t="shared" si="0"/>
        <v>578</v>
      </c>
      <c r="H14" s="47">
        <f t="shared" si="4"/>
        <v>635.80000000000007</v>
      </c>
      <c r="I14" s="56">
        <v>6800</v>
      </c>
      <c r="J14" s="57">
        <f t="shared" si="5"/>
        <v>3930400</v>
      </c>
      <c r="K14" s="57">
        <f t="shared" si="6"/>
        <v>3733880</v>
      </c>
      <c r="L14" s="57">
        <f t="shared" si="7"/>
        <v>3144320</v>
      </c>
      <c r="M14" s="58">
        <f t="shared" si="8"/>
        <v>8000</v>
      </c>
    </row>
    <row r="15" spans="1:16" x14ac:dyDescent="0.2">
      <c r="A15" s="44">
        <v>14</v>
      </c>
      <c r="B15" s="45">
        <v>402</v>
      </c>
      <c r="C15" s="46">
        <v>4</v>
      </c>
      <c r="D15" s="44" t="s">
        <v>25</v>
      </c>
      <c r="E15" s="44">
        <v>499</v>
      </c>
      <c r="F15" s="44">
        <v>79</v>
      </c>
      <c r="G15" s="44">
        <f t="shared" si="0"/>
        <v>578</v>
      </c>
      <c r="H15" s="47">
        <f t="shared" si="4"/>
        <v>635.80000000000007</v>
      </c>
      <c r="I15" s="56">
        <v>6800</v>
      </c>
      <c r="J15" s="57">
        <f t="shared" si="5"/>
        <v>3930400</v>
      </c>
      <c r="K15" s="57">
        <f t="shared" si="6"/>
        <v>3733880</v>
      </c>
      <c r="L15" s="57">
        <f t="shared" si="7"/>
        <v>3144320</v>
      </c>
      <c r="M15" s="58">
        <f t="shared" si="8"/>
        <v>8000</v>
      </c>
    </row>
    <row r="16" spans="1:16" x14ac:dyDescent="0.2">
      <c r="A16" s="44">
        <v>15</v>
      </c>
      <c r="B16" s="45">
        <v>403</v>
      </c>
      <c r="C16" s="46">
        <v>4</v>
      </c>
      <c r="D16" s="44" t="s">
        <v>25</v>
      </c>
      <c r="E16" s="44">
        <v>499</v>
      </c>
      <c r="F16" s="44">
        <v>79</v>
      </c>
      <c r="G16" s="44">
        <f t="shared" si="0"/>
        <v>578</v>
      </c>
      <c r="H16" s="47">
        <f t="shared" si="4"/>
        <v>635.80000000000007</v>
      </c>
      <c r="I16" s="56">
        <v>6800</v>
      </c>
      <c r="J16" s="57">
        <f t="shared" si="5"/>
        <v>3930400</v>
      </c>
      <c r="K16" s="57">
        <f t="shared" si="6"/>
        <v>3733880</v>
      </c>
      <c r="L16" s="57">
        <f t="shared" si="7"/>
        <v>3144320</v>
      </c>
      <c r="M16" s="58">
        <f t="shared" si="8"/>
        <v>8000</v>
      </c>
    </row>
    <row r="17" spans="1:13" x14ac:dyDescent="0.2">
      <c r="A17" s="44">
        <v>16</v>
      </c>
      <c r="B17" s="45">
        <v>404</v>
      </c>
      <c r="C17" s="46">
        <v>4</v>
      </c>
      <c r="D17" s="44" t="s">
        <v>25</v>
      </c>
      <c r="E17" s="44">
        <v>499</v>
      </c>
      <c r="F17" s="44">
        <v>79</v>
      </c>
      <c r="G17" s="44">
        <f t="shared" si="0"/>
        <v>578</v>
      </c>
      <c r="H17" s="47">
        <f t="shared" si="4"/>
        <v>635.80000000000007</v>
      </c>
      <c r="I17" s="56">
        <v>6800</v>
      </c>
      <c r="J17" s="57">
        <f t="shared" si="5"/>
        <v>3930400</v>
      </c>
      <c r="K17" s="57">
        <f t="shared" si="6"/>
        <v>3733880</v>
      </c>
      <c r="L17" s="57">
        <f t="shared" si="7"/>
        <v>3144320</v>
      </c>
      <c r="M17" s="58">
        <f t="shared" si="8"/>
        <v>8000</v>
      </c>
    </row>
    <row r="18" spans="1:13" x14ac:dyDescent="0.2">
      <c r="A18" s="44">
        <v>17</v>
      </c>
      <c r="B18" s="45">
        <v>501</v>
      </c>
      <c r="C18" s="46">
        <v>5</v>
      </c>
      <c r="D18" s="44" t="s">
        <v>25</v>
      </c>
      <c r="E18" s="44">
        <v>499</v>
      </c>
      <c r="F18" s="44">
        <v>79</v>
      </c>
      <c r="G18" s="44">
        <f t="shared" si="0"/>
        <v>578</v>
      </c>
      <c r="H18" s="47">
        <f t="shared" si="4"/>
        <v>635.80000000000007</v>
      </c>
      <c r="I18" s="56">
        <v>6800</v>
      </c>
      <c r="J18" s="57">
        <f t="shared" si="5"/>
        <v>3930400</v>
      </c>
      <c r="K18" s="57">
        <f t="shared" si="6"/>
        <v>3733880</v>
      </c>
      <c r="L18" s="57">
        <f t="shared" si="7"/>
        <v>3144320</v>
      </c>
      <c r="M18" s="58">
        <f t="shared" si="8"/>
        <v>8000</v>
      </c>
    </row>
    <row r="19" spans="1:13" x14ac:dyDescent="0.2">
      <c r="A19" s="44">
        <v>18</v>
      </c>
      <c r="B19" s="45">
        <v>502</v>
      </c>
      <c r="C19" s="46">
        <v>5</v>
      </c>
      <c r="D19" s="44" t="s">
        <v>25</v>
      </c>
      <c r="E19" s="44">
        <v>499</v>
      </c>
      <c r="F19" s="44">
        <v>79</v>
      </c>
      <c r="G19" s="44">
        <f t="shared" si="0"/>
        <v>578</v>
      </c>
      <c r="H19" s="47">
        <f t="shared" si="4"/>
        <v>635.80000000000007</v>
      </c>
      <c r="I19" s="56">
        <v>6800</v>
      </c>
      <c r="J19" s="57">
        <f t="shared" si="5"/>
        <v>3930400</v>
      </c>
      <c r="K19" s="57">
        <f t="shared" si="6"/>
        <v>3733880</v>
      </c>
      <c r="L19" s="57">
        <f t="shared" si="7"/>
        <v>3144320</v>
      </c>
      <c r="M19" s="58">
        <f t="shared" si="8"/>
        <v>8000</v>
      </c>
    </row>
    <row r="20" spans="1:13" x14ac:dyDescent="0.2">
      <c r="A20" s="44">
        <v>19</v>
      </c>
      <c r="B20" s="45">
        <v>503</v>
      </c>
      <c r="C20" s="46">
        <v>5</v>
      </c>
      <c r="D20" s="44" t="s">
        <v>25</v>
      </c>
      <c r="E20" s="44">
        <v>499</v>
      </c>
      <c r="F20" s="44">
        <v>79</v>
      </c>
      <c r="G20" s="44">
        <f t="shared" si="0"/>
        <v>578</v>
      </c>
      <c r="H20" s="47">
        <f t="shared" si="4"/>
        <v>635.80000000000007</v>
      </c>
      <c r="I20" s="56">
        <v>6800</v>
      </c>
      <c r="J20" s="57">
        <f t="shared" si="5"/>
        <v>3930400</v>
      </c>
      <c r="K20" s="57">
        <f t="shared" si="6"/>
        <v>3733880</v>
      </c>
      <c r="L20" s="57">
        <f t="shared" si="7"/>
        <v>3144320</v>
      </c>
      <c r="M20" s="58">
        <f t="shared" si="8"/>
        <v>8000</v>
      </c>
    </row>
    <row r="21" spans="1:13" x14ac:dyDescent="0.2">
      <c r="A21" s="44">
        <v>20</v>
      </c>
      <c r="B21" s="45">
        <v>504</v>
      </c>
      <c r="C21" s="46">
        <v>5</v>
      </c>
      <c r="D21" s="44" t="s">
        <v>25</v>
      </c>
      <c r="E21" s="44">
        <v>499</v>
      </c>
      <c r="F21" s="44">
        <v>79</v>
      </c>
      <c r="G21" s="44">
        <f t="shared" si="0"/>
        <v>578</v>
      </c>
      <c r="H21" s="47">
        <f t="shared" si="4"/>
        <v>635.80000000000007</v>
      </c>
      <c r="I21" s="56">
        <v>6800</v>
      </c>
      <c r="J21" s="57">
        <f t="shared" si="5"/>
        <v>3930400</v>
      </c>
      <c r="K21" s="57">
        <f t="shared" si="6"/>
        <v>3733880</v>
      </c>
      <c r="L21" s="57">
        <f t="shared" si="7"/>
        <v>3144320</v>
      </c>
      <c r="M21" s="58">
        <f t="shared" si="8"/>
        <v>8000</v>
      </c>
    </row>
    <row r="22" spans="1:13" x14ac:dyDescent="0.2">
      <c r="A22" s="52" t="s">
        <v>2</v>
      </c>
      <c r="B22" s="53"/>
      <c r="C22" s="53"/>
      <c r="D22" s="54"/>
      <c r="E22" s="48">
        <f t="shared" ref="E22:H22" si="9">SUM(E2:E21)</f>
        <v>9980</v>
      </c>
      <c r="F22" s="48">
        <f t="shared" si="9"/>
        <v>1580</v>
      </c>
      <c r="G22" s="48">
        <f t="shared" si="9"/>
        <v>11560</v>
      </c>
      <c r="H22" s="48">
        <f t="shared" si="9"/>
        <v>12715.999999999996</v>
      </c>
      <c r="I22" s="59"/>
      <c r="J22" s="60">
        <f>SUM(J2:J21)</f>
        <v>78608000</v>
      </c>
      <c r="K22" s="60">
        <f>SUM(K2:K21)</f>
        <v>74677600</v>
      </c>
      <c r="L22" s="60">
        <f>SUM(L2:L21)</f>
        <v>62886400</v>
      </c>
      <c r="M22" s="61"/>
    </row>
    <row r="23" spans="1:13" x14ac:dyDescent="0.2">
      <c r="I23" s="62"/>
    </row>
    <row r="25" spans="1:13" x14ac:dyDescent="0.2">
      <c r="F25" s="50"/>
      <c r="G25" s="7"/>
      <c r="H25" s="51"/>
      <c r="J25" s="62"/>
      <c r="K25" s="62"/>
      <c r="L25" s="62"/>
    </row>
    <row r="26" spans="1:13" x14ac:dyDescent="0.2">
      <c r="F26" s="50"/>
      <c r="G26" s="7"/>
      <c r="H26" s="51"/>
      <c r="J26" s="62"/>
      <c r="K26" s="62"/>
      <c r="L26" s="62"/>
    </row>
    <row r="27" spans="1:13" x14ac:dyDescent="0.2">
      <c r="F27" s="50"/>
      <c r="G27" s="7"/>
      <c r="H27" s="51"/>
      <c r="J27" s="62"/>
      <c r="K27" s="62"/>
      <c r="L27" s="62"/>
    </row>
    <row r="28" spans="1:13" x14ac:dyDescent="0.2">
      <c r="F28" s="50"/>
      <c r="G28" s="7"/>
      <c r="H28" s="51"/>
      <c r="J28" s="62"/>
      <c r="K28" s="62"/>
      <c r="L28" s="62"/>
    </row>
    <row r="29" spans="1:13" x14ac:dyDescent="0.2">
      <c r="F29" s="50"/>
      <c r="G29" s="7"/>
      <c r="H29" s="51"/>
      <c r="J29" s="62"/>
      <c r="K29" s="62"/>
      <c r="L29" s="62"/>
    </row>
    <row r="30" spans="1:13" x14ac:dyDescent="0.2">
      <c r="F30" s="50"/>
      <c r="G30" s="7"/>
      <c r="H30" s="51"/>
      <c r="J30" s="62"/>
      <c r="K30" s="62"/>
      <c r="L30" s="62"/>
    </row>
    <row r="31" spans="1:13" x14ac:dyDescent="0.2">
      <c r="F31" s="50"/>
      <c r="G31" s="7"/>
      <c r="H31" s="51"/>
      <c r="J31" s="62"/>
      <c r="K31" s="62"/>
      <c r="L31" s="62"/>
    </row>
    <row r="32" spans="1:13" x14ac:dyDescent="0.2">
      <c r="F32" s="50"/>
      <c r="G32" s="7"/>
      <c r="H32" s="51"/>
      <c r="J32" s="62"/>
      <c r="K32" s="62"/>
      <c r="L32" s="62"/>
    </row>
    <row r="33" spans="6:12" x14ac:dyDescent="0.2">
      <c r="F33" s="50"/>
      <c r="G33" s="7"/>
      <c r="H33" s="51"/>
      <c r="J33" s="62"/>
      <c r="K33" s="62"/>
      <c r="L33" s="62"/>
    </row>
    <row r="34" spans="6:12" x14ac:dyDescent="0.2">
      <c r="F34" s="50"/>
      <c r="G34" s="7"/>
      <c r="H34" s="51"/>
      <c r="J34" s="62"/>
      <c r="K34" s="62"/>
      <c r="L34" s="62"/>
    </row>
    <row r="35" spans="6:12" x14ac:dyDescent="0.2">
      <c r="F35" s="50"/>
      <c r="G35" s="7"/>
      <c r="H35" s="51"/>
      <c r="J35" s="62"/>
      <c r="K35" s="62"/>
      <c r="L35" s="62"/>
    </row>
    <row r="36" spans="6:12" x14ac:dyDescent="0.2">
      <c r="F36" s="50"/>
      <c r="G36" s="7"/>
      <c r="H36" s="51"/>
      <c r="J36" s="62"/>
      <c r="K36" s="62"/>
      <c r="L36" s="62"/>
    </row>
    <row r="37" spans="6:12" x14ac:dyDescent="0.2">
      <c r="F37" s="50"/>
      <c r="G37" s="7"/>
      <c r="H37" s="51"/>
      <c r="J37" s="62"/>
      <c r="K37" s="62"/>
      <c r="L37" s="62"/>
    </row>
    <row r="38" spans="6:12" x14ac:dyDescent="0.2">
      <c r="F38" s="50"/>
      <c r="G38" s="7"/>
      <c r="H38" s="51"/>
      <c r="J38" s="62"/>
      <c r="K38" s="62"/>
      <c r="L38" s="62"/>
    </row>
  </sheetData>
  <mergeCells count="1">
    <mergeCell ref="A22:D22"/>
  </mergeCells>
  <phoneticPr fontId="1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D2256-A4F4-4802-8C4F-8E24766932FF}">
  <dimension ref="A1:P38"/>
  <sheetViews>
    <sheetView topLeftCell="A2" zoomScale="190" zoomScaleNormal="190" workbookViewId="0">
      <selection activeCell="I2" sqref="I1:M1048576"/>
    </sheetView>
  </sheetViews>
  <sheetFormatPr defaultRowHeight="12.75" x14ac:dyDescent="0.2"/>
  <cols>
    <col min="1" max="1" width="4.7109375" style="7" customWidth="1"/>
    <col min="2" max="2" width="6.28515625" style="7" customWidth="1"/>
    <col min="3" max="3" width="5.42578125" style="7" customWidth="1"/>
    <col min="4" max="4" width="6.42578125" style="7" customWidth="1"/>
    <col min="5" max="5" width="7.5703125" style="49" customWidth="1"/>
    <col min="6" max="7" width="7.140625" style="49" customWidth="1"/>
    <col min="8" max="8" width="9.42578125" style="49" customWidth="1"/>
    <col min="9" max="9" width="7.42578125" style="63" customWidth="1"/>
    <col min="10" max="10" width="11.42578125" style="63" customWidth="1"/>
    <col min="11" max="11" width="12.5703125" style="63" customWidth="1"/>
    <col min="12" max="12" width="12.140625" style="63" customWidth="1"/>
    <col min="13" max="13" width="8" style="63" customWidth="1"/>
    <col min="14" max="14" width="9.140625" style="14" customWidth="1"/>
    <col min="15" max="15" width="11" style="7" customWidth="1"/>
    <col min="16" max="16" width="10.85546875" style="7" customWidth="1"/>
    <col min="17" max="16384" width="9.140625" style="7"/>
  </cols>
  <sheetData>
    <row r="1" spans="1:16" ht="66.75" customHeight="1" x14ac:dyDescent="0.2">
      <c r="A1" s="41" t="s">
        <v>0</v>
      </c>
      <c r="B1" s="41" t="s">
        <v>3</v>
      </c>
      <c r="C1" s="41" t="s">
        <v>1</v>
      </c>
      <c r="D1" s="41" t="s">
        <v>4</v>
      </c>
      <c r="E1" s="42" t="s">
        <v>12</v>
      </c>
      <c r="F1" s="42" t="s">
        <v>23</v>
      </c>
      <c r="G1" s="43" t="s">
        <v>5</v>
      </c>
      <c r="H1" s="41" t="s">
        <v>6</v>
      </c>
      <c r="I1" s="55" t="s">
        <v>11</v>
      </c>
      <c r="J1" s="55" t="s">
        <v>7</v>
      </c>
      <c r="K1" s="55" t="s">
        <v>8</v>
      </c>
      <c r="L1" s="55" t="s">
        <v>9</v>
      </c>
      <c r="M1" s="55" t="s">
        <v>10</v>
      </c>
    </row>
    <row r="2" spans="1:16" x14ac:dyDescent="0.2">
      <c r="A2" s="44">
        <v>1</v>
      </c>
      <c r="B2" s="45">
        <v>101</v>
      </c>
      <c r="C2" s="46">
        <v>1</v>
      </c>
      <c r="D2" s="44" t="s">
        <v>25</v>
      </c>
      <c r="E2" s="44">
        <v>499</v>
      </c>
      <c r="F2" s="44">
        <v>79</v>
      </c>
      <c r="G2" s="44">
        <f t="shared" ref="G2:G21" si="0">E2+F2</f>
        <v>578</v>
      </c>
      <c r="H2" s="47">
        <f>G2*1.1</f>
        <v>635.80000000000007</v>
      </c>
      <c r="I2" s="56">
        <v>6800</v>
      </c>
      <c r="J2" s="57">
        <f>I2*G2</f>
        <v>3930400</v>
      </c>
      <c r="K2" s="57">
        <f t="shared" ref="K2:K21" si="1">J2*0.95</f>
        <v>3733880</v>
      </c>
      <c r="L2" s="57">
        <f t="shared" ref="L2:L21" si="2">J2*0.8</f>
        <v>3144320</v>
      </c>
      <c r="M2" s="58">
        <f t="shared" ref="M2:M21" si="3">MROUND((J2*0.025/12),500)</f>
        <v>8000</v>
      </c>
      <c r="N2" s="15"/>
      <c r="O2" s="8"/>
      <c r="P2" s="8"/>
    </row>
    <row r="3" spans="1:16" x14ac:dyDescent="0.2">
      <c r="A3" s="44">
        <v>2</v>
      </c>
      <c r="B3" s="45">
        <v>102</v>
      </c>
      <c r="C3" s="46">
        <v>1</v>
      </c>
      <c r="D3" s="44" t="s">
        <v>25</v>
      </c>
      <c r="E3" s="44">
        <v>499</v>
      </c>
      <c r="F3" s="44">
        <v>79</v>
      </c>
      <c r="G3" s="44">
        <f t="shared" si="0"/>
        <v>578</v>
      </c>
      <c r="H3" s="47">
        <f t="shared" ref="H3:H21" si="4">G3*1.1</f>
        <v>635.80000000000007</v>
      </c>
      <c r="I3" s="56">
        <v>6800</v>
      </c>
      <c r="J3" s="57">
        <f t="shared" ref="J3:J21" si="5">I3*G3</f>
        <v>3930400</v>
      </c>
      <c r="K3" s="57">
        <f t="shared" ref="K3:K21" si="6">J3*0.95</f>
        <v>3733880</v>
      </c>
      <c r="L3" s="57">
        <f t="shared" ref="L3:L21" si="7">J3*0.8</f>
        <v>3144320</v>
      </c>
      <c r="M3" s="58">
        <f t="shared" ref="M3:M21" si="8">MROUND((J3*0.025/12),500)</f>
        <v>8000</v>
      </c>
      <c r="N3" s="16"/>
      <c r="O3" s="8"/>
    </row>
    <row r="4" spans="1:16" x14ac:dyDescent="0.2">
      <c r="A4" s="44">
        <v>3</v>
      </c>
      <c r="B4" s="45">
        <v>103</v>
      </c>
      <c r="C4" s="46">
        <v>1</v>
      </c>
      <c r="D4" s="44" t="s">
        <v>25</v>
      </c>
      <c r="E4" s="44">
        <v>499</v>
      </c>
      <c r="F4" s="44">
        <v>79</v>
      </c>
      <c r="G4" s="44">
        <f t="shared" si="0"/>
        <v>578</v>
      </c>
      <c r="H4" s="47">
        <f t="shared" si="4"/>
        <v>635.80000000000007</v>
      </c>
      <c r="I4" s="56">
        <v>6800</v>
      </c>
      <c r="J4" s="57">
        <f t="shared" si="5"/>
        <v>3930400</v>
      </c>
      <c r="K4" s="57">
        <f t="shared" si="6"/>
        <v>3733880</v>
      </c>
      <c r="L4" s="57">
        <f t="shared" si="7"/>
        <v>3144320</v>
      </c>
      <c r="M4" s="58">
        <f t="shared" si="8"/>
        <v>8000</v>
      </c>
      <c r="N4" s="16"/>
      <c r="O4" s="8"/>
    </row>
    <row r="5" spans="1:16" x14ac:dyDescent="0.2">
      <c r="A5" s="44">
        <v>4</v>
      </c>
      <c r="B5" s="45">
        <v>104</v>
      </c>
      <c r="C5" s="46">
        <v>1</v>
      </c>
      <c r="D5" s="44" t="s">
        <v>25</v>
      </c>
      <c r="E5" s="44">
        <v>499</v>
      </c>
      <c r="F5" s="44">
        <v>79</v>
      </c>
      <c r="G5" s="44">
        <f t="shared" si="0"/>
        <v>578</v>
      </c>
      <c r="H5" s="47">
        <f t="shared" si="4"/>
        <v>635.80000000000007</v>
      </c>
      <c r="I5" s="56">
        <v>6800</v>
      </c>
      <c r="J5" s="57">
        <f t="shared" si="5"/>
        <v>3930400</v>
      </c>
      <c r="K5" s="57">
        <f t="shared" si="6"/>
        <v>3733880</v>
      </c>
      <c r="L5" s="57">
        <f t="shared" si="7"/>
        <v>3144320</v>
      </c>
      <c r="M5" s="58">
        <f t="shared" si="8"/>
        <v>8000</v>
      </c>
    </row>
    <row r="6" spans="1:16" x14ac:dyDescent="0.2">
      <c r="A6" s="44">
        <v>5</v>
      </c>
      <c r="B6" s="45">
        <v>201</v>
      </c>
      <c r="C6" s="46">
        <v>2</v>
      </c>
      <c r="D6" s="44" t="s">
        <v>25</v>
      </c>
      <c r="E6" s="44">
        <v>499</v>
      </c>
      <c r="F6" s="44">
        <v>79</v>
      </c>
      <c r="G6" s="44">
        <f t="shared" si="0"/>
        <v>578</v>
      </c>
      <c r="H6" s="47">
        <f t="shared" si="4"/>
        <v>635.80000000000007</v>
      </c>
      <c r="I6" s="56">
        <v>6800</v>
      </c>
      <c r="J6" s="57">
        <f t="shared" si="5"/>
        <v>3930400</v>
      </c>
      <c r="K6" s="57">
        <f t="shared" si="6"/>
        <v>3733880</v>
      </c>
      <c r="L6" s="57">
        <f t="shared" si="7"/>
        <v>3144320</v>
      </c>
      <c r="M6" s="58">
        <f t="shared" si="8"/>
        <v>8000</v>
      </c>
    </row>
    <row r="7" spans="1:16" x14ac:dyDescent="0.2">
      <c r="A7" s="44">
        <v>6</v>
      </c>
      <c r="B7" s="45">
        <v>202</v>
      </c>
      <c r="C7" s="46">
        <v>2</v>
      </c>
      <c r="D7" s="44" t="s">
        <v>25</v>
      </c>
      <c r="E7" s="44">
        <v>499</v>
      </c>
      <c r="F7" s="44">
        <v>79</v>
      </c>
      <c r="G7" s="44">
        <f t="shared" si="0"/>
        <v>578</v>
      </c>
      <c r="H7" s="47">
        <f t="shared" si="4"/>
        <v>635.80000000000007</v>
      </c>
      <c r="I7" s="56">
        <v>6800</v>
      </c>
      <c r="J7" s="57">
        <f t="shared" si="5"/>
        <v>3930400</v>
      </c>
      <c r="K7" s="57">
        <f t="shared" si="6"/>
        <v>3733880</v>
      </c>
      <c r="L7" s="57">
        <f t="shared" si="7"/>
        <v>3144320</v>
      </c>
      <c r="M7" s="58">
        <f t="shared" si="8"/>
        <v>8000</v>
      </c>
    </row>
    <row r="8" spans="1:16" x14ac:dyDescent="0.2">
      <c r="A8" s="44">
        <v>7</v>
      </c>
      <c r="B8" s="45">
        <v>203</v>
      </c>
      <c r="C8" s="46">
        <v>2</v>
      </c>
      <c r="D8" s="44" t="s">
        <v>25</v>
      </c>
      <c r="E8" s="44">
        <v>499</v>
      </c>
      <c r="F8" s="44">
        <v>79</v>
      </c>
      <c r="G8" s="44">
        <f t="shared" si="0"/>
        <v>578</v>
      </c>
      <c r="H8" s="47">
        <f t="shared" si="4"/>
        <v>635.80000000000007</v>
      </c>
      <c r="I8" s="56">
        <v>6800</v>
      </c>
      <c r="J8" s="57">
        <f t="shared" si="5"/>
        <v>3930400</v>
      </c>
      <c r="K8" s="57">
        <f t="shared" si="6"/>
        <v>3733880</v>
      </c>
      <c r="L8" s="57">
        <f t="shared" si="7"/>
        <v>3144320</v>
      </c>
      <c r="M8" s="58">
        <f t="shared" si="8"/>
        <v>8000</v>
      </c>
    </row>
    <row r="9" spans="1:16" x14ac:dyDescent="0.2">
      <c r="A9" s="44">
        <v>8</v>
      </c>
      <c r="B9" s="45">
        <v>204</v>
      </c>
      <c r="C9" s="46">
        <v>2</v>
      </c>
      <c r="D9" s="44" t="s">
        <v>25</v>
      </c>
      <c r="E9" s="44">
        <v>499</v>
      </c>
      <c r="F9" s="44">
        <v>79</v>
      </c>
      <c r="G9" s="44">
        <f t="shared" si="0"/>
        <v>578</v>
      </c>
      <c r="H9" s="47">
        <f t="shared" si="4"/>
        <v>635.80000000000007</v>
      </c>
      <c r="I9" s="56">
        <v>6800</v>
      </c>
      <c r="J9" s="57">
        <f t="shared" si="5"/>
        <v>3930400</v>
      </c>
      <c r="K9" s="57">
        <f t="shared" si="6"/>
        <v>3733880</v>
      </c>
      <c r="L9" s="57">
        <f t="shared" si="7"/>
        <v>3144320</v>
      </c>
      <c r="M9" s="58">
        <f t="shared" si="8"/>
        <v>8000</v>
      </c>
    </row>
    <row r="10" spans="1:16" x14ac:dyDescent="0.2">
      <c r="A10" s="44">
        <v>9</v>
      </c>
      <c r="B10" s="45">
        <v>301</v>
      </c>
      <c r="C10" s="46">
        <v>3</v>
      </c>
      <c r="D10" s="44" t="s">
        <v>25</v>
      </c>
      <c r="E10" s="44">
        <v>499</v>
      </c>
      <c r="F10" s="44">
        <v>79</v>
      </c>
      <c r="G10" s="44">
        <f t="shared" si="0"/>
        <v>578</v>
      </c>
      <c r="H10" s="47">
        <f t="shared" si="4"/>
        <v>635.80000000000007</v>
      </c>
      <c r="I10" s="56">
        <v>6800</v>
      </c>
      <c r="J10" s="57">
        <f t="shared" si="5"/>
        <v>3930400</v>
      </c>
      <c r="K10" s="57">
        <f t="shared" si="6"/>
        <v>3733880</v>
      </c>
      <c r="L10" s="57">
        <f t="shared" si="7"/>
        <v>3144320</v>
      </c>
      <c r="M10" s="58">
        <f t="shared" si="8"/>
        <v>8000</v>
      </c>
    </row>
    <row r="11" spans="1:16" x14ac:dyDescent="0.2">
      <c r="A11" s="44">
        <v>10</v>
      </c>
      <c r="B11" s="45">
        <v>302</v>
      </c>
      <c r="C11" s="46">
        <v>3</v>
      </c>
      <c r="D11" s="44" t="s">
        <v>25</v>
      </c>
      <c r="E11" s="44">
        <v>499</v>
      </c>
      <c r="F11" s="44">
        <v>79</v>
      </c>
      <c r="G11" s="44">
        <f t="shared" si="0"/>
        <v>578</v>
      </c>
      <c r="H11" s="47">
        <f t="shared" si="4"/>
        <v>635.80000000000007</v>
      </c>
      <c r="I11" s="56">
        <v>6800</v>
      </c>
      <c r="J11" s="57">
        <f t="shared" si="5"/>
        <v>3930400</v>
      </c>
      <c r="K11" s="57">
        <f t="shared" si="6"/>
        <v>3733880</v>
      </c>
      <c r="L11" s="57">
        <f t="shared" si="7"/>
        <v>3144320</v>
      </c>
      <c r="M11" s="58">
        <f t="shared" si="8"/>
        <v>8000</v>
      </c>
    </row>
    <row r="12" spans="1:16" x14ac:dyDescent="0.2">
      <c r="A12" s="44">
        <v>11</v>
      </c>
      <c r="B12" s="45">
        <v>303</v>
      </c>
      <c r="C12" s="46">
        <v>3</v>
      </c>
      <c r="D12" s="44" t="s">
        <v>25</v>
      </c>
      <c r="E12" s="44">
        <v>499</v>
      </c>
      <c r="F12" s="44">
        <v>79</v>
      </c>
      <c r="G12" s="44">
        <f t="shared" si="0"/>
        <v>578</v>
      </c>
      <c r="H12" s="47">
        <f t="shared" si="4"/>
        <v>635.80000000000007</v>
      </c>
      <c r="I12" s="56">
        <v>6800</v>
      </c>
      <c r="J12" s="57">
        <f t="shared" si="5"/>
        <v>3930400</v>
      </c>
      <c r="K12" s="57">
        <f t="shared" si="6"/>
        <v>3733880</v>
      </c>
      <c r="L12" s="57">
        <f t="shared" si="7"/>
        <v>3144320</v>
      </c>
      <c r="M12" s="58">
        <f t="shared" si="8"/>
        <v>8000</v>
      </c>
    </row>
    <row r="13" spans="1:16" x14ac:dyDescent="0.2">
      <c r="A13" s="44">
        <v>12</v>
      </c>
      <c r="B13" s="45">
        <v>304</v>
      </c>
      <c r="C13" s="46">
        <v>3</v>
      </c>
      <c r="D13" s="44" t="s">
        <v>25</v>
      </c>
      <c r="E13" s="44">
        <v>499</v>
      </c>
      <c r="F13" s="44">
        <v>79</v>
      </c>
      <c r="G13" s="44">
        <f t="shared" si="0"/>
        <v>578</v>
      </c>
      <c r="H13" s="47">
        <f t="shared" si="4"/>
        <v>635.80000000000007</v>
      </c>
      <c r="I13" s="56">
        <v>6800</v>
      </c>
      <c r="J13" s="57">
        <f t="shared" si="5"/>
        <v>3930400</v>
      </c>
      <c r="K13" s="57">
        <f t="shared" si="6"/>
        <v>3733880</v>
      </c>
      <c r="L13" s="57">
        <f t="shared" si="7"/>
        <v>3144320</v>
      </c>
      <c r="M13" s="58">
        <f t="shared" si="8"/>
        <v>8000</v>
      </c>
    </row>
    <row r="14" spans="1:16" x14ac:dyDescent="0.2">
      <c r="A14" s="44">
        <v>13</v>
      </c>
      <c r="B14" s="45">
        <v>401</v>
      </c>
      <c r="C14" s="46">
        <v>4</v>
      </c>
      <c r="D14" s="44" t="s">
        <v>25</v>
      </c>
      <c r="E14" s="44">
        <v>499</v>
      </c>
      <c r="F14" s="44">
        <v>79</v>
      </c>
      <c r="G14" s="44">
        <f t="shared" si="0"/>
        <v>578</v>
      </c>
      <c r="H14" s="47">
        <f t="shared" si="4"/>
        <v>635.80000000000007</v>
      </c>
      <c r="I14" s="56">
        <v>6800</v>
      </c>
      <c r="J14" s="57">
        <f t="shared" si="5"/>
        <v>3930400</v>
      </c>
      <c r="K14" s="57">
        <f t="shared" si="6"/>
        <v>3733880</v>
      </c>
      <c r="L14" s="57">
        <f t="shared" si="7"/>
        <v>3144320</v>
      </c>
      <c r="M14" s="58">
        <f t="shared" si="8"/>
        <v>8000</v>
      </c>
    </row>
    <row r="15" spans="1:16" x14ac:dyDescent="0.2">
      <c r="A15" s="44">
        <v>14</v>
      </c>
      <c r="B15" s="45">
        <v>402</v>
      </c>
      <c r="C15" s="46">
        <v>4</v>
      </c>
      <c r="D15" s="44" t="s">
        <v>25</v>
      </c>
      <c r="E15" s="44">
        <v>499</v>
      </c>
      <c r="F15" s="44">
        <v>79</v>
      </c>
      <c r="G15" s="44">
        <f t="shared" si="0"/>
        <v>578</v>
      </c>
      <c r="H15" s="47">
        <f t="shared" si="4"/>
        <v>635.80000000000007</v>
      </c>
      <c r="I15" s="56">
        <v>6800</v>
      </c>
      <c r="J15" s="57">
        <f t="shared" si="5"/>
        <v>3930400</v>
      </c>
      <c r="K15" s="57">
        <f t="shared" si="6"/>
        <v>3733880</v>
      </c>
      <c r="L15" s="57">
        <f t="shared" si="7"/>
        <v>3144320</v>
      </c>
      <c r="M15" s="58">
        <f t="shared" si="8"/>
        <v>8000</v>
      </c>
    </row>
    <row r="16" spans="1:16" x14ac:dyDescent="0.2">
      <c r="A16" s="44">
        <v>15</v>
      </c>
      <c r="B16" s="45">
        <v>403</v>
      </c>
      <c r="C16" s="46">
        <v>4</v>
      </c>
      <c r="D16" s="44" t="s">
        <v>25</v>
      </c>
      <c r="E16" s="44">
        <v>499</v>
      </c>
      <c r="F16" s="44">
        <v>79</v>
      </c>
      <c r="G16" s="44">
        <f t="shared" si="0"/>
        <v>578</v>
      </c>
      <c r="H16" s="47">
        <f t="shared" si="4"/>
        <v>635.80000000000007</v>
      </c>
      <c r="I16" s="56">
        <v>6800</v>
      </c>
      <c r="J16" s="57">
        <f t="shared" si="5"/>
        <v>3930400</v>
      </c>
      <c r="K16" s="57">
        <f t="shared" si="6"/>
        <v>3733880</v>
      </c>
      <c r="L16" s="57">
        <f t="shared" si="7"/>
        <v>3144320</v>
      </c>
      <c r="M16" s="58">
        <f t="shared" si="8"/>
        <v>8000</v>
      </c>
    </row>
    <row r="17" spans="1:13" x14ac:dyDescent="0.2">
      <c r="A17" s="44">
        <v>16</v>
      </c>
      <c r="B17" s="45">
        <v>404</v>
      </c>
      <c r="C17" s="46">
        <v>4</v>
      </c>
      <c r="D17" s="44" t="s">
        <v>25</v>
      </c>
      <c r="E17" s="44">
        <v>499</v>
      </c>
      <c r="F17" s="44">
        <v>79</v>
      </c>
      <c r="G17" s="44">
        <f t="shared" si="0"/>
        <v>578</v>
      </c>
      <c r="H17" s="47">
        <f t="shared" si="4"/>
        <v>635.80000000000007</v>
      </c>
      <c r="I17" s="56">
        <v>6800</v>
      </c>
      <c r="J17" s="57">
        <f t="shared" si="5"/>
        <v>3930400</v>
      </c>
      <c r="K17" s="57">
        <f t="shared" si="6"/>
        <v>3733880</v>
      </c>
      <c r="L17" s="57">
        <f t="shared" si="7"/>
        <v>3144320</v>
      </c>
      <c r="M17" s="58">
        <f t="shared" si="8"/>
        <v>8000</v>
      </c>
    </row>
    <row r="18" spans="1:13" x14ac:dyDescent="0.2">
      <c r="A18" s="44">
        <v>17</v>
      </c>
      <c r="B18" s="45">
        <v>501</v>
      </c>
      <c r="C18" s="46">
        <v>5</v>
      </c>
      <c r="D18" s="44" t="s">
        <v>25</v>
      </c>
      <c r="E18" s="44">
        <v>499</v>
      </c>
      <c r="F18" s="44">
        <v>79</v>
      </c>
      <c r="G18" s="44">
        <f t="shared" si="0"/>
        <v>578</v>
      </c>
      <c r="H18" s="47">
        <f t="shared" si="4"/>
        <v>635.80000000000007</v>
      </c>
      <c r="I18" s="56">
        <v>6800</v>
      </c>
      <c r="J18" s="57">
        <f t="shared" si="5"/>
        <v>3930400</v>
      </c>
      <c r="K18" s="57">
        <f t="shared" si="6"/>
        <v>3733880</v>
      </c>
      <c r="L18" s="57">
        <f t="shared" si="7"/>
        <v>3144320</v>
      </c>
      <c r="M18" s="58">
        <f t="shared" si="8"/>
        <v>8000</v>
      </c>
    </row>
    <row r="19" spans="1:13" x14ac:dyDescent="0.2">
      <c r="A19" s="44">
        <v>18</v>
      </c>
      <c r="B19" s="45">
        <v>502</v>
      </c>
      <c r="C19" s="46">
        <v>5</v>
      </c>
      <c r="D19" s="44" t="s">
        <v>25</v>
      </c>
      <c r="E19" s="44">
        <v>499</v>
      </c>
      <c r="F19" s="44">
        <v>79</v>
      </c>
      <c r="G19" s="44">
        <f t="shared" si="0"/>
        <v>578</v>
      </c>
      <c r="H19" s="47">
        <f t="shared" si="4"/>
        <v>635.80000000000007</v>
      </c>
      <c r="I19" s="56">
        <v>6800</v>
      </c>
      <c r="J19" s="57">
        <f t="shared" si="5"/>
        <v>3930400</v>
      </c>
      <c r="K19" s="57">
        <f t="shared" si="6"/>
        <v>3733880</v>
      </c>
      <c r="L19" s="57">
        <f t="shared" si="7"/>
        <v>3144320</v>
      </c>
      <c r="M19" s="58">
        <f t="shared" si="8"/>
        <v>8000</v>
      </c>
    </row>
    <row r="20" spans="1:13" x14ac:dyDescent="0.2">
      <c r="A20" s="44">
        <v>19</v>
      </c>
      <c r="B20" s="45">
        <v>503</v>
      </c>
      <c r="C20" s="46">
        <v>5</v>
      </c>
      <c r="D20" s="44" t="s">
        <v>25</v>
      </c>
      <c r="E20" s="44">
        <v>499</v>
      </c>
      <c r="F20" s="44">
        <v>79</v>
      </c>
      <c r="G20" s="44">
        <f t="shared" si="0"/>
        <v>578</v>
      </c>
      <c r="H20" s="47">
        <f t="shared" si="4"/>
        <v>635.80000000000007</v>
      </c>
      <c r="I20" s="56">
        <v>6800</v>
      </c>
      <c r="J20" s="57">
        <f t="shared" si="5"/>
        <v>3930400</v>
      </c>
      <c r="K20" s="57">
        <f t="shared" si="6"/>
        <v>3733880</v>
      </c>
      <c r="L20" s="57">
        <f t="shared" si="7"/>
        <v>3144320</v>
      </c>
      <c r="M20" s="58">
        <f t="shared" si="8"/>
        <v>8000</v>
      </c>
    </row>
    <row r="21" spans="1:13" x14ac:dyDescent="0.2">
      <c r="A21" s="44">
        <v>20</v>
      </c>
      <c r="B21" s="45">
        <v>504</v>
      </c>
      <c r="C21" s="46">
        <v>5</v>
      </c>
      <c r="D21" s="44" t="s">
        <v>25</v>
      </c>
      <c r="E21" s="44">
        <v>499</v>
      </c>
      <c r="F21" s="44">
        <v>79</v>
      </c>
      <c r="G21" s="44">
        <f t="shared" si="0"/>
        <v>578</v>
      </c>
      <c r="H21" s="47">
        <f t="shared" si="4"/>
        <v>635.80000000000007</v>
      </c>
      <c r="I21" s="56">
        <v>6800</v>
      </c>
      <c r="J21" s="57">
        <f t="shared" si="5"/>
        <v>3930400</v>
      </c>
      <c r="K21" s="57">
        <f t="shared" si="6"/>
        <v>3733880</v>
      </c>
      <c r="L21" s="57">
        <f t="shared" si="7"/>
        <v>3144320</v>
      </c>
      <c r="M21" s="58">
        <f t="shared" si="8"/>
        <v>8000</v>
      </c>
    </row>
    <row r="22" spans="1:13" x14ac:dyDescent="0.2">
      <c r="A22" s="52" t="s">
        <v>2</v>
      </c>
      <c r="B22" s="53"/>
      <c r="C22" s="53"/>
      <c r="D22" s="54"/>
      <c r="E22" s="48">
        <f t="shared" ref="E22:H22" si="9">SUM(E2:E21)</f>
        <v>9980</v>
      </c>
      <c r="F22" s="48">
        <f t="shared" si="9"/>
        <v>1580</v>
      </c>
      <c r="G22" s="48">
        <f t="shared" si="9"/>
        <v>11560</v>
      </c>
      <c r="H22" s="48">
        <f t="shared" si="9"/>
        <v>12715.999999999996</v>
      </c>
      <c r="I22" s="59"/>
      <c r="J22" s="60">
        <f>SUM(J2:J21)</f>
        <v>78608000</v>
      </c>
      <c r="K22" s="60">
        <f>SUM(K2:K21)</f>
        <v>74677600</v>
      </c>
      <c r="L22" s="60">
        <f>SUM(L2:L21)</f>
        <v>62886400</v>
      </c>
      <c r="M22" s="61"/>
    </row>
    <row r="23" spans="1:13" x14ac:dyDescent="0.2">
      <c r="I23" s="62"/>
    </row>
    <row r="25" spans="1:13" x14ac:dyDescent="0.2">
      <c r="F25" s="50"/>
      <c r="G25" s="7"/>
      <c r="H25" s="51"/>
      <c r="J25" s="62"/>
      <c r="K25" s="62"/>
      <c r="L25" s="62"/>
    </row>
    <row r="26" spans="1:13" x14ac:dyDescent="0.2">
      <c r="F26" s="50"/>
      <c r="G26" s="7"/>
      <c r="H26" s="51"/>
      <c r="J26" s="62"/>
      <c r="K26" s="62"/>
      <c r="L26" s="62"/>
    </row>
    <row r="27" spans="1:13" x14ac:dyDescent="0.2">
      <c r="F27" s="50"/>
      <c r="G27" s="7"/>
      <c r="H27" s="51"/>
      <c r="J27" s="62"/>
      <c r="K27" s="62"/>
      <c r="L27" s="62"/>
    </row>
    <row r="28" spans="1:13" x14ac:dyDescent="0.2">
      <c r="F28" s="50"/>
      <c r="G28" s="7"/>
      <c r="H28" s="51"/>
      <c r="J28" s="62"/>
      <c r="K28" s="62"/>
      <c r="L28" s="62"/>
    </row>
    <row r="29" spans="1:13" x14ac:dyDescent="0.2">
      <c r="F29" s="50"/>
      <c r="G29" s="7"/>
      <c r="H29" s="51"/>
      <c r="J29" s="62"/>
      <c r="K29" s="62"/>
      <c r="L29" s="62"/>
    </row>
    <row r="30" spans="1:13" x14ac:dyDescent="0.2">
      <c r="F30" s="50"/>
      <c r="G30" s="7"/>
      <c r="H30" s="51"/>
      <c r="J30" s="62"/>
      <c r="K30" s="62"/>
      <c r="L30" s="62"/>
    </row>
    <row r="31" spans="1:13" x14ac:dyDescent="0.2">
      <c r="F31" s="50"/>
      <c r="G31" s="7"/>
      <c r="H31" s="51"/>
      <c r="J31" s="62"/>
      <c r="K31" s="62"/>
      <c r="L31" s="62"/>
    </row>
    <row r="32" spans="1:13" x14ac:dyDescent="0.2">
      <c r="F32" s="50"/>
      <c r="G32" s="7"/>
      <c r="H32" s="51"/>
      <c r="J32" s="62"/>
      <c r="K32" s="62"/>
      <c r="L32" s="62"/>
    </row>
    <row r="33" spans="6:12" x14ac:dyDescent="0.2">
      <c r="F33" s="50"/>
      <c r="G33" s="7"/>
      <c r="H33" s="51"/>
      <c r="J33" s="62"/>
      <c r="K33" s="62"/>
      <c r="L33" s="62"/>
    </row>
    <row r="34" spans="6:12" x14ac:dyDescent="0.2">
      <c r="F34" s="50"/>
      <c r="G34" s="7"/>
      <c r="H34" s="51"/>
      <c r="J34" s="62"/>
      <c r="K34" s="62"/>
      <c r="L34" s="62"/>
    </row>
    <row r="35" spans="6:12" x14ac:dyDescent="0.2">
      <c r="F35" s="50"/>
      <c r="G35" s="7"/>
      <c r="H35" s="51"/>
      <c r="J35" s="62"/>
      <c r="K35" s="62"/>
      <c r="L35" s="62"/>
    </row>
    <row r="36" spans="6:12" x14ac:dyDescent="0.2">
      <c r="F36" s="50"/>
      <c r="G36" s="7"/>
      <c r="H36" s="51"/>
      <c r="J36" s="62"/>
      <c r="K36" s="62"/>
      <c r="L36" s="62"/>
    </row>
    <row r="37" spans="6:12" x14ac:dyDescent="0.2">
      <c r="F37" s="50"/>
      <c r="G37" s="7"/>
      <c r="H37" s="51"/>
      <c r="J37" s="62"/>
      <c r="K37" s="62"/>
      <c r="L37" s="62"/>
    </row>
    <row r="38" spans="6:12" x14ac:dyDescent="0.2">
      <c r="F38" s="50"/>
      <c r="G38" s="7"/>
      <c r="H38" s="51"/>
      <c r="J38" s="62"/>
      <c r="K38" s="62"/>
      <c r="L38" s="62"/>
    </row>
  </sheetData>
  <mergeCells count="1">
    <mergeCell ref="A22:D2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AA59-A61D-4E6C-8D5A-E45C4A8EDC05}">
  <dimension ref="A1:P38"/>
  <sheetViews>
    <sheetView topLeftCell="A2" zoomScale="190" zoomScaleNormal="190" workbookViewId="0">
      <selection activeCell="I2" sqref="I1:N1048576"/>
    </sheetView>
  </sheetViews>
  <sheetFormatPr defaultRowHeight="12.75" x14ac:dyDescent="0.2"/>
  <cols>
    <col min="1" max="1" width="4.7109375" style="7" customWidth="1"/>
    <col min="2" max="2" width="6.28515625" style="7" customWidth="1"/>
    <col min="3" max="3" width="5.42578125" style="7" customWidth="1"/>
    <col min="4" max="4" width="6.42578125" style="7" customWidth="1"/>
    <col min="5" max="5" width="7.5703125" style="49" customWidth="1"/>
    <col min="6" max="7" width="7.140625" style="49" customWidth="1"/>
    <col min="8" max="8" width="9.42578125" style="49" customWidth="1"/>
    <col min="9" max="9" width="7.42578125" style="63" customWidth="1"/>
    <col min="10" max="10" width="11.42578125" style="63" customWidth="1"/>
    <col min="11" max="11" width="12.5703125" style="63" customWidth="1"/>
    <col min="12" max="12" width="12.140625" style="63" customWidth="1"/>
    <col min="13" max="13" width="8" style="63" customWidth="1"/>
    <col min="14" max="14" width="9.140625" style="63" customWidth="1"/>
    <col min="15" max="15" width="11" style="7" customWidth="1"/>
    <col min="16" max="16" width="10.85546875" style="7" customWidth="1"/>
    <col min="17" max="16384" width="9.140625" style="7"/>
  </cols>
  <sheetData>
    <row r="1" spans="1:16" ht="66.75" customHeight="1" x14ac:dyDescent="0.2">
      <c r="A1" s="41" t="s">
        <v>0</v>
      </c>
      <c r="B1" s="41" t="s">
        <v>3</v>
      </c>
      <c r="C1" s="41" t="s">
        <v>1</v>
      </c>
      <c r="D1" s="41" t="s">
        <v>4</v>
      </c>
      <c r="E1" s="42" t="s">
        <v>12</v>
      </c>
      <c r="F1" s="42" t="s">
        <v>23</v>
      </c>
      <c r="G1" s="43" t="s">
        <v>5</v>
      </c>
      <c r="H1" s="41" t="s">
        <v>6</v>
      </c>
      <c r="I1" s="55" t="s">
        <v>11</v>
      </c>
      <c r="J1" s="55" t="s">
        <v>7</v>
      </c>
      <c r="K1" s="55" t="s">
        <v>8</v>
      </c>
      <c r="L1" s="55" t="s">
        <v>9</v>
      </c>
      <c r="M1" s="55" t="s">
        <v>10</v>
      </c>
    </row>
    <row r="2" spans="1:16" x14ac:dyDescent="0.2">
      <c r="A2" s="44">
        <v>1</v>
      </c>
      <c r="B2" s="45">
        <v>101</v>
      </c>
      <c r="C2" s="46">
        <v>1</v>
      </c>
      <c r="D2" s="44" t="s">
        <v>25</v>
      </c>
      <c r="E2" s="44">
        <v>499</v>
      </c>
      <c r="F2" s="44">
        <v>79</v>
      </c>
      <c r="G2" s="44">
        <f t="shared" ref="G2:G21" si="0">E2+F2</f>
        <v>578</v>
      </c>
      <c r="H2" s="47">
        <f>G2*1.1</f>
        <v>635.80000000000007</v>
      </c>
      <c r="I2" s="56">
        <v>6800</v>
      </c>
      <c r="J2" s="57">
        <f>I2*G2</f>
        <v>3930400</v>
      </c>
      <c r="K2" s="57">
        <f t="shared" ref="K2:K21" si="1">J2*0.95</f>
        <v>3733880</v>
      </c>
      <c r="L2" s="57">
        <f t="shared" ref="L2:L21" si="2">J2*0.8</f>
        <v>3144320</v>
      </c>
      <c r="M2" s="58">
        <f t="shared" ref="M2:M21" si="3">MROUND((J2*0.025/12),500)</f>
        <v>8000</v>
      </c>
      <c r="N2" s="62"/>
      <c r="O2" s="8"/>
      <c r="P2" s="8"/>
    </row>
    <row r="3" spans="1:16" x14ac:dyDescent="0.2">
      <c r="A3" s="44">
        <v>2</v>
      </c>
      <c r="B3" s="45">
        <v>102</v>
      </c>
      <c r="C3" s="46">
        <v>1</v>
      </c>
      <c r="D3" s="44" t="s">
        <v>25</v>
      </c>
      <c r="E3" s="44">
        <v>499</v>
      </c>
      <c r="F3" s="44">
        <v>79</v>
      </c>
      <c r="G3" s="44">
        <f t="shared" si="0"/>
        <v>578</v>
      </c>
      <c r="H3" s="47">
        <f t="shared" ref="H3:H21" si="4">G3*1.1</f>
        <v>635.80000000000007</v>
      </c>
      <c r="I3" s="56">
        <v>6800</v>
      </c>
      <c r="J3" s="57">
        <f t="shared" ref="J3:J21" si="5">I3*G3</f>
        <v>3930400</v>
      </c>
      <c r="K3" s="57">
        <f t="shared" ref="K3:K21" si="6">J3*0.95</f>
        <v>3733880</v>
      </c>
      <c r="L3" s="57">
        <f t="shared" ref="L3:L21" si="7">J3*0.8</f>
        <v>3144320</v>
      </c>
      <c r="M3" s="58">
        <f t="shared" ref="M3:M21" si="8">MROUND((J3*0.025/12),500)</f>
        <v>8000</v>
      </c>
      <c r="N3" s="64"/>
      <c r="O3" s="8"/>
    </row>
    <row r="4" spans="1:16" x14ac:dyDescent="0.2">
      <c r="A4" s="44">
        <v>3</v>
      </c>
      <c r="B4" s="45">
        <v>103</v>
      </c>
      <c r="C4" s="46">
        <v>1</v>
      </c>
      <c r="D4" s="44" t="s">
        <v>25</v>
      </c>
      <c r="E4" s="44">
        <v>499</v>
      </c>
      <c r="F4" s="44">
        <v>79</v>
      </c>
      <c r="G4" s="44">
        <f t="shared" si="0"/>
        <v>578</v>
      </c>
      <c r="H4" s="47">
        <f t="shared" si="4"/>
        <v>635.80000000000007</v>
      </c>
      <c r="I4" s="56">
        <v>6800</v>
      </c>
      <c r="J4" s="57">
        <f t="shared" si="5"/>
        <v>3930400</v>
      </c>
      <c r="K4" s="57">
        <f t="shared" si="6"/>
        <v>3733880</v>
      </c>
      <c r="L4" s="57">
        <f t="shared" si="7"/>
        <v>3144320</v>
      </c>
      <c r="M4" s="58">
        <f t="shared" si="8"/>
        <v>8000</v>
      </c>
      <c r="N4" s="64"/>
      <c r="O4" s="8"/>
    </row>
    <row r="5" spans="1:16" x14ac:dyDescent="0.2">
      <c r="A5" s="44">
        <v>4</v>
      </c>
      <c r="B5" s="45">
        <v>104</v>
      </c>
      <c r="C5" s="46">
        <v>1</v>
      </c>
      <c r="D5" s="44" t="s">
        <v>25</v>
      </c>
      <c r="E5" s="44">
        <v>499</v>
      </c>
      <c r="F5" s="44">
        <v>79</v>
      </c>
      <c r="G5" s="44">
        <f t="shared" si="0"/>
        <v>578</v>
      </c>
      <c r="H5" s="47">
        <f t="shared" si="4"/>
        <v>635.80000000000007</v>
      </c>
      <c r="I5" s="56">
        <v>6800</v>
      </c>
      <c r="J5" s="57">
        <f t="shared" si="5"/>
        <v>3930400</v>
      </c>
      <c r="K5" s="57">
        <f t="shared" si="6"/>
        <v>3733880</v>
      </c>
      <c r="L5" s="57">
        <f t="shared" si="7"/>
        <v>3144320</v>
      </c>
      <c r="M5" s="58">
        <f t="shared" si="8"/>
        <v>8000</v>
      </c>
    </row>
    <row r="6" spans="1:16" x14ac:dyDescent="0.2">
      <c r="A6" s="44">
        <v>5</v>
      </c>
      <c r="B6" s="45">
        <v>201</v>
      </c>
      <c r="C6" s="46">
        <v>2</v>
      </c>
      <c r="D6" s="44" t="s">
        <v>25</v>
      </c>
      <c r="E6" s="44">
        <v>499</v>
      </c>
      <c r="F6" s="44">
        <v>79</v>
      </c>
      <c r="G6" s="44">
        <f t="shared" si="0"/>
        <v>578</v>
      </c>
      <c r="H6" s="47">
        <f t="shared" si="4"/>
        <v>635.80000000000007</v>
      </c>
      <c r="I6" s="56">
        <v>6800</v>
      </c>
      <c r="J6" s="57">
        <f t="shared" si="5"/>
        <v>3930400</v>
      </c>
      <c r="K6" s="57">
        <f t="shared" si="6"/>
        <v>3733880</v>
      </c>
      <c r="L6" s="57">
        <f t="shared" si="7"/>
        <v>3144320</v>
      </c>
      <c r="M6" s="58">
        <f t="shared" si="8"/>
        <v>8000</v>
      </c>
    </row>
    <row r="7" spans="1:16" x14ac:dyDescent="0.2">
      <c r="A7" s="44">
        <v>6</v>
      </c>
      <c r="B7" s="45">
        <v>202</v>
      </c>
      <c r="C7" s="46">
        <v>2</v>
      </c>
      <c r="D7" s="44" t="s">
        <v>25</v>
      </c>
      <c r="E7" s="44">
        <v>499</v>
      </c>
      <c r="F7" s="44">
        <v>79</v>
      </c>
      <c r="G7" s="44">
        <f t="shared" si="0"/>
        <v>578</v>
      </c>
      <c r="H7" s="47">
        <f t="shared" si="4"/>
        <v>635.80000000000007</v>
      </c>
      <c r="I7" s="56">
        <v>6800</v>
      </c>
      <c r="J7" s="57">
        <f t="shared" si="5"/>
        <v>3930400</v>
      </c>
      <c r="K7" s="57">
        <f t="shared" si="6"/>
        <v>3733880</v>
      </c>
      <c r="L7" s="57">
        <f t="shared" si="7"/>
        <v>3144320</v>
      </c>
      <c r="M7" s="58">
        <f t="shared" si="8"/>
        <v>8000</v>
      </c>
    </row>
    <row r="8" spans="1:16" x14ac:dyDescent="0.2">
      <c r="A8" s="44">
        <v>7</v>
      </c>
      <c r="B8" s="45">
        <v>203</v>
      </c>
      <c r="C8" s="46">
        <v>2</v>
      </c>
      <c r="D8" s="44" t="s">
        <v>25</v>
      </c>
      <c r="E8" s="44">
        <v>499</v>
      </c>
      <c r="F8" s="44">
        <v>79</v>
      </c>
      <c r="G8" s="44">
        <f t="shared" si="0"/>
        <v>578</v>
      </c>
      <c r="H8" s="47">
        <f t="shared" si="4"/>
        <v>635.80000000000007</v>
      </c>
      <c r="I8" s="56">
        <v>6800</v>
      </c>
      <c r="J8" s="57">
        <f t="shared" si="5"/>
        <v>3930400</v>
      </c>
      <c r="K8" s="57">
        <f t="shared" si="6"/>
        <v>3733880</v>
      </c>
      <c r="L8" s="57">
        <f t="shared" si="7"/>
        <v>3144320</v>
      </c>
      <c r="M8" s="58">
        <f t="shared" si="8"/>
        <v>8000</v>
      </c>
    </row>
    <row r="9" spans="1:16" x14ac:dyDescent="0.2">
      <c r="A9" s="44">
        <v>8</v>
      </c>
      <c r="B9" s="45">
        <v>204</v>
      </c>
      <c r="C9" s="46">
        <v>2</v>
      </c>
      <c r="D9" s="44" t="s">
        <v>25</v>
      </c>
      <c r="E9" s="44">
        <v>499</v>
      </c>
      <c r="F9" s="44">
        <v>79</v>
      </c>
      <c r="G9" s="44">
        <f t="shared" si="0"/>
        <v>578</v>
      </c>
      <c r="H9" s="47">
        <f t="shared" si="4"/>
        <v>635.80000000000007</v>
      </c>
      <c r="I9" s="56">
        <v>6800</v>
      </c>
      <c r="J9" s="57">
        <f t="shared" si="5"/>
        <v>3930400</v>
      </c>
      <c r="K9" s="57">
        <f t="shared" si="6"/>
        <v>3733880</v>
      </c>
      <c r="L9" s="57">
        <f t="shared" si="7"/>
        <v>3144320</v>
      </c>
      <c r="M9" s="58">
        <f t="shared" si="8"/>
        <v>8000</v>
      </c>
    </row>
    <row r="10" spans="1:16" x14ac:dyDescent="0.2">
      <c r="A10" s="44">
        <v>9</v>
      </c>
      <c r="B10" s="45">
        <v>301</v>
      </c>
      <c r="C10" s="46">
        <v>3</v>
      </c>
      <c r="D10" s="44" t="s">
        <v>25</v>
      </c>
      <c r="E10" s="44">
        <v>499</v>
      </c>
      <c r="F10" s="44">
        <v>79</v>
      </c>
      <c r="G10" s="44">
        <f t="shared" si="0"/>
        <v>578</v>
      </c>
      <c r="H10" s="47">
        <f t="shared" si="4"/>
        <v>635.80000000000007</v>
      </c>
      <c r="I10" s="56">
        <v>6800</v>
      </c>
      <c r="J10" s="57">
        <f t="shared" si="5"/>
        <v>3930400</v>
      </c>
      <c r="K10" s="57">
        <f t="shared" si="6"/>
        <v>3733880</v>
      </c>
      <c r="L10" s="57">
        <f t="shared" si="7"/>
        <v>3144320</v>
      </c>
      <c r="M10" s="58">
        <f t="shared" si="8"/>
        <v>8000</v>
      </c>
    </row>
    <row r="11" spans="1:16" x14ac:dyDescent="0.2">
      <c r="A11" s="44">
        <v>10</v>
      </c>
      <c r="B11" s="45">
        <v>302</v>
      </c>
      <c r="C11" s="46">
        <v>3</v>
      </c>
      <c r="D11" s="44" t="s">
        <v>25</v>
      </c>
      <c r="E11" s="44">
        <v>499</v>
      </c>
      <c r="F11" s="44">
        <v>79</v>
      </c>
      <c r="G11" s="44">
        <f t="shared" si="0"/>
        <v>578</v>
      </c>
      <c r="H11" s="47">
        <f t="shared" si="4"/>
        <v>635.80000000000007</v>
      </c>
      <c r="I11" s="56">
        <v>6800</v>
      </c>
      <c r="J11" s="57">
        <f t="shared" si="5"/>
        <v>3930400</v>
      </c>
      <c r="K11" s="57">
        <f t="shared" si="6"/>
        <v>3733880</v>
      </c>
      <c r="L11" s="57">
        <f t="shared" si="7"/>
        <v>3144320</v>
      </c>
      <c r="M11" s="58">
        <f t="shared" si="8"/>
        <v>8000</v>
      </c>
    </row>
    <row r="12" spans="1:16" x14ac:dyDescent="0.2">
      <c r="A12" s="44">
        <v>11</v>
      </c>
      <c r="B12" s="45">
        <v>303</v>
      </c>
      <c r="C12" s="46">
        <v>3</v>
      </c>
      <c r="D12" s="44" t="s">
        <v>25</v>
      </c>
      <c r="E12" s="44">
        <v>499</v>
      </c>
      <c r="F12" s="44">
        <v>79</v>
      </c>
      <c r="G12" s="44">
        <f t="shared" si="0"/>
        <v>578</v>
      </c>
      <c r="H12" s="47">
        <f t="shared" si="4"/>
        <v>635.80000000000007</v>
      </c>
      <c r="I12" s="56">
        <v>6800</v>
      </c>
      <c r="J12" s="57">
        <f t="shared" si="5"/>
        <v>3930400</v>
      </c>
      <c r="K12" s="57">
        <f t="shared" si="6"/>
        <v>3733880</v>
      </c>
      <c r="L12" s="57">
        <f t="shared" si="7"/>
        <v>3144320</v>
      </c>
      <c r="M12" s="58">
        <f t="shared" si="8"/>
        <v>8000</v>
      </c>
    </row>
    <row r="13" spans="1:16" x14ac:dyDescent="0.2">
      <c r="A13" s="44">
        <v>12</v>
      </c>
      <c r="B13" s="45">
        <v>304</v>
      </c>
      <c r="C13" s="46">
        <v>3</v>
      </c>
      <c r="D13" s="44" t="s">
        <v>25</v>
      </c>
      <c r="E13" s="44">
        <v>499</v>
      </c>
      <c r="F13" s="44">
        <v>79</v>
      </c>
      <c r="G13" s="44">
        <f t="shared" si="0"/>
        <v>578</v>
      </c>
      <c r="H13" s="47">
        <f t="shared" si="4"/>
        <v>635.80000000000007</v>
      </c>
      <c r="I13" s="56">
        <v>6800</v>
      </c>
      <c r="J13" s="57">
        <f t="shared" si="5"/>
        <v>3930400</v>
      </c>
      <c r="K13" s="57">
        <f t="shared" si="6"/>
        <v>3733880</v>
      </c>
      <c r="L13" s="57">
        <f t="shared" si="7"/>
        <v>3144320</v>
      </c>
      <c r="M13" s="58">
        <f t="shared" si="8"/>
        <v>8000</v>
      </c>
    </row>
    <row r="14" spans="1:16" x14ac:dyDescent="0.2">
      <c r="A14" s="44">
        <v>13</v>
      </c>
      <c r="B14" s="45">
        <v>401</v>
      </c>
      <c r="C14" s="46">
        <v>4</v>
      </c>
      <c r="D14" s="44" t="s">
        <v>25</v>
      </c>
      <c r="E14" s="44">
        <v>499</v>
      </c>
      <c r="F14" s="44">
        <v>79</v>
      </c>
      <c r="G14" s="44">
        <f t="shared" si="0"/>
        <v>578</v>
      </c>
      <c r="H14" s="47">
        <f t="shared" si="4"/>
        <v>635.80000000000007</v>
      </c>
      <c r="I14" s="56">
        <v>6800</v>
      </c>
      <c r="J14" s="57">
        <f t="shared" si="5"/>
        <v>3930400</v>
      </c>
      <c r="K14" s="57">
        <f t="shared" si="6"/>
        <v>3733880</v>
      </c>
      <c r="L14" s="57">
        <f t="shared" si="7"/>
        <v>3144320</v>
      </c>
      <c r="M14" s="58">
        <f t="shared" si="8"/>
        <v>8000</v>
      </c>
    </row>
    <row r="15" spans="1:16" x14ac:dyDescent="0.2">
      <c r="A15" s="44">
        <v>14</v>
      </c>
      <c r="B15" s="45">
        <v>402</v>
      </c>
      <c r="C15" s="46">
        <v>4</v>
      </c>
      <c r="D15" s="44" t="s">
        <v>25</v>
      </c>
      <c r="E15" s="44">
        <v>499</v>
      </c>
      <c r="F15" s="44">
        <v>79</v>
      </c>
      <c r="G15" s="44">
        <f t="shared" si="0"/>
        <v>578</v>
      </c>
      <c r="H15" s="47">
        <f t="shared" si="4"/>
        <v>635.80000000000007</v>
      </c>
      <c r="I15" s="56">
        <v>6800</v>
      </c>
      <c r="J15" s="57">
        <f t="shared" si="5"/>
        <v>3930400</v>
      </c>
      <c r="K15" s="57">
        <f t="shared" si="6"/>
        <v>3733880</v>
      </c>
      <c r="L15" s="57">
        <f t="shared" si="7"/>
        <v>3144320</v>
      </c>
      <c r="M15" s="58">
        <f t="shared" si="8"/>
        <v>8000</v>
      </c>
    </row>
    <row r="16" spans="1:16" x14ac:dyDescent="0.2">
      <c r="A16" s="44">
        <v>15</v>
      </c>
      <c r="B16" s="45">
        <v>403</v>
      </c>
      <c r="C16" s="46">
        <v>4</v>
      </c>
      <c r="D16" s="44" t="s">
        <v>25</v>
      </c>
      <c r="E16" s="44">
        <v>499</v>
      </c>
      <c r="F16" s="44">
        <v>79</v>
      </c>
      <c r="G16" s="44">
        <f t="shared" si="0"/>
        <v>578</v>
      </c>
      <c r="H16" s="47">
        <f t="shared" si="4"/>
        <v>635.80000000000007</v>
      </c>
      <c r="I16" s="56">
        <v>6800</v>
      </c>
      <c r="J16" s="57">
        <f t="shared" si="5"/>
        <v>3930400</v>
      </c>
      <c r="K16" s="57">
        <f t="shared" si="6"/>
        <v>3733880</v>
      </c>
      <c r="L16" s="57">
        <f t="shared" si="7"/>
        <v>3144320</v>
      </c>
      <c r="M16" s="58">
        <f t="shared" si="8"/>
        <v>8000</v>
      </c>
    </row>
    <row r="17" spans="1:13" x14ac:dyDescent="0.2">
      <c r="A17" s="44">
        <v>16</v>
      </c>
      <c r="B17" s="45">
        <v>404</v>
      </c>
      <c r="C17" s="46">
        <v>4</v>
      </c>
      <c r="D17" s="44" t="s">
        <v>25</v>
      </c>
      <c r="E17" s="44">
        <v>499</v>
      </c>
      <c r="F17" s="44">
        <v>79</v>
      </c>
      <c r="G17" s="44">
        <f t="shared" si="0"/>
        <v>578</v>
      </c>
      <c r="H17" s="47">
        <f t="shared" si="4"/>
        <v>635.80000000000007</v>
      </c>
      <c r="I17" s="56">
        <v>6800</v>
      </c>
      <c r="J17" s="57">
        <f t="shared" si="5"/>
        <v>3930400</v>
      </c>
      <c r="K17" s="57">
        <f t="shared" si="6"/>
        <v>3733880</v>
      </c>
      <c r="L17" s="57">
        <f t="shared" si="7"/>
        <v>3144320</v>
      </c>
      <c r="M17" s="58">
        <f t="shared" si="8"/>
        <v>8000</v>
      </c>
    </row>
    <row r="18" spans="1:13" x14ac:dyDescent="0.2">
      <c r="A18" s="44">
        <v>17</v>
      </c>
      <c r="B18" s="45">
        <v>501</v>
      </c>
      <c r="C18" s="46">
        <v>5</v>
      </c>
      <c r="D18" s="44" t="s">
        <v>25</v>
      </c>
      <c r="E18" s="44">
        <v>499</v>
      </c>
      <c r="F18" s="44">
        <v>79</v>
      </c>
      <c r="G18" s="44">
        <f t="shared" si="0"/>
        <v>578</v>
      </c>
      <c r="H18" s="47">
        <f t="shared" si="4"/>
        <v>635.80000000000007</v>
      </c>
      <c r="I18" s="56">
        <v>6800</v>
      </c>
      <c r="J18" s="57">
        <f t="shared" si="5"/>
        <v>3930400</v>
      </c>
      <c r="K18" s="57">
        <f t="shared" si="6"/>
        <v>3733880</v>
      </c>
      <c r="L18" s="57">
        <f t="shared" si="7"/>
        <v>3144320</v>
      </c>
      <c r="M18" s="58">
        <f t="shared" si="8"/>
        <v>8000</v>
      </c>
    </row>
    <row r="19" spans="1:13" x14ac:dyDescent="0.2">
      <c r="A19" s="44">
        <v>18</v>
      </c>
      <c r="B19" s="45">
        <v>502</v>
      </c>
      <c r="C19" s="46">
        <v>5</v>
      </c>
      <c r="D19" s="44" t="s">
        <v>25</v>
      </c>
      <c r="E19" s="44">
        <v>499</v>
      </c>
      <c r="F19" s="44">
        <v>79</v>
      </c>
      <c r="G19" s="44">
        <f t="shared" si="0"/>
        <v>578</v>
      </c>
      <c r="H19" s="47">
        <f t="shared" si="4"/>
        <v>635.80000000000007</v>
      </c>
      <c r="I19" s="56">
        <v>6800</v>
      </c>
      <c r="J19" s="57">
        <f t="shared" si="5"/>
        <v>3930400</v>
      </c>
      <c r="K19" s="57">
        <f t="shared" si="6"/>
        <v>3733880</v>
      </c>
      <c r="L19" s="57">
        <f t="shared" si="7"/>
        <v>3144320</v>
      </c>
      <c r="M19" s="58">
        <f t="shared" si="8"/>
        <v>8000</v>
      </c>
    </row>
    <row r="20" spans="1:13" x14ac:dyDescent="0.2">
      <c r="A20" s="44">
        <v>19</v>
      </c>
      <c r="B20" s="45">
        <v>503</v>
      </c>
      <c r="C20" s="46">
        <v>5</v>
      </c>
      <c r="D20" s="44" t="s">
        <v>25</v>
      </c>
      <c r="E20" s="44">
        <v>499</v>
      </c>
      <c r="F20" s="44">
        <v>79</v>
      </c>
      <c r="G20" s="44">
        <f t="shared" si="0"/>
        <v>578</v>
      </c>
      <c r="H20" s="47">
        <f t="shared" si="4"/>
        <v>635.80000000000007</v>
      </c>
      <c r="I20" s="56">
        <v>6800</v>
      </c>
      <c r="J20" s="57">
        <f t="shared" si="5"/>
        <v>3930400</v>
      </c>
      <c r="K20" s="57">
        <f t="shared" si="6"/>
        <v>3733880</v>
      </c>
      <c r="L20" s="57">
        <f t="shared" si="7"/>
        <v>3144320</v>
      </c>
      <c r="M20" s="58">
        <f t="shared" si="8"/>
        <v>8000</v>
      </c>
    </row>
    <row r="21" spans="1:13" x14ac:dyDescent="0.2">
      <c r="A21" s="44">
        <v>20</v>
      </c>
      <c r="B21" s="45">
        <v>504</v>
      </c>
      <c r="C21" s="46">
        <v>5</v>
      </c>
      <c r="D21" s="44" t="s">
        <v>25</v>
      </c>
      <c r="E21" s="44">
        <v>499</v>
      </c>
      <c r="F21" s="44">
        <v>79</v>
      </c>
      <c r="G21" s="44">
        <f t="shared" si="0"/>
        <v>578</v>
      </c>
      <c r="H21" s="47">
        <f t="shared" si="4"/>
        <v>635.80000000000007</v>
      </c>
      <c r="I21" s="56">
        <v>6800</v>
      </c>
      <c r="J21" s="57">
        <f t="shared" si="5"/>
        <v>3930400</v>
      </c>
      <c r="K21" s="57">
        <f t="shared" si="6"/>
        <v>3733880</v>
      </c>
      <c r="L21" s="57">
        <f t="shared" si="7"/>
        <v>3144320</v>
      </c>
      <c r="M21" s="58">
        <f t="shared" si="8"/>
        <v>8000</v>
      </c>
    </row>
    <row r="22" spans="1:13" x14ac:dyDescent="0.2">
      <c r="A22" s="52" t="s">
        <v>2</v>
      </c>
      <c r="B22" s="53"/>
      <c r="C22" s="53"/>
      <c r="D22" s="54"/>
      <c r="E22" s="48">
        <f t="shared" ref="E22:H22" si="9">SUM(E2:E21)</f>
        <v>9980</v>
      </c>
      <c r="F22" s="48">
        <f t="shared" si="9"/>
        <v>1580</v>
      </c>
      <c r="G22" s="48">
        <f t="shared" si="9"/>
        <v>11560</v>
      </c>
      <c r="H22" s="48">
        <f t="shared" si="9"/>
        <v>12715.999999999996</v>
      </c>
      <c r="I22" s="59"/>
      <c r="J22" s="60">
        <f>SUM(J2:J21)</f>
        <v>78608000</v>
      </c>
      <c r="K22" s="60">
        <f>SUM(K2:K21)</f>
        <v>74677600</v>
      </c>
      <c r="L22" s="60">
        <f>SUM(L2:L21)</f>
        <v>62886400</v>
      </c>
      <c r="M22" s="61"/>
    </row>
    <row r="23" spans="1:13" x14ac:dyDescent="0.2">
      <c r="I23" s="62"/>
    </row>
    <row r="25" spans="1:13" x14ac:dyDescent="0.2">
      <c r="F25" s="50"/>
      <c r="G25" s="7"/>
      <c r="H25" s="51"/>
      <c r="J25" s="62"/>
      <c r="K25" s="62"/>
      <c r="L25" s="62"/>
    </row>
    <row r="26" spans="1:13" x14ac:dyDescent="0.2">
      <c r="F26" s="50"/>
      <c r="G26" s="7"/>
      <c r="H26" s="51"/>
      <c r="J26" s="62"/>
      <c r="K26" s="62"/>
      <c r="L26" s="62"/>
    </row>
    <row r="27" spans="1:13" x14ac:dyDescent="0.2">
      <c r="F27" s="50"/>
      <c r="G27" s="7"/>
      <c r="H27" s="51"/>
      <c r="J27" s="62"/>
      <c r="K27" s="62"/>
      <c r="L27" s="62"/>
    </row>
    <row r="28" spans="1:13" x14ac:dyDescent="0.2">
      <c r="F28" s="50"/>
      <c r="G28" s="7"/>
      <c r="H28" s="51"/>
      <c r="J28" s="62"/>
      <c r="K28" s="62"/>
      <c r="L28" s="62"/>
    </row>
    <row r="29" spans="1:13" x14ac:dyDescent="0.2">
      <c r="F29" s="50"/>
      <c r="G29" s="7"/>
      <c r="H29" s="51"/>
      <c r="J29" s="62"/>
      <c r="K29" s="62"/>
      <c r="L29" s="62"/>
    </row>
    <row r="30" spans="1:13" x14ac:dyDescent="0.2">
      <c r="F30" s="50"/>
      <c r="G30" s="7"/>
      <c r="H30" s="51"/>
      <c r="J30" s="62"/>
      <c r="K30" s="62"/>
      <c r="L30" s="62"/>
    </row>
    <row r="31" spans="1:13" x14ac:dyDescent="0.2">
      <c r="F31" s="50"/>
      <c r="G31" s="7"/>
      <c r="H31" s="51"/>
      <c r="J31" s="62"/>
      <c r="K31" s="62"/>
      <c r="L31" s="62"/>
    </row>
    <row r="32" spans="1:13" x14ac:dyDescent="0.2">
      <c r="F32" s="50"/>
      <c r="G32" s="7"/>
      <c r="H32" s="51"/>
      <c r="J32" s="62"/>
      <c r="K32" s="62"/>
      <c r="L32" s="62"/>
    </row>
    <row r="33" spans="6:12" x14ac:dyDescent="0.2">
      <c r="F33" s="50"/>
      <c r="G33" s="7"/>
      <c r="H33" s="51"/>
      <c r="J33" s="62"/>
      <c r="K33" s="62"/>
      <c r="L33" s="62"/>
    </row>
    <row r="34" spans="6:12" x14ac:dyDescent="0.2">
      <c r="F34" s="50"/>
      <c r="G34" s="7"/>
      <c r="H34" s="51"/>
      <c r="J34" s="62"/>
      <c r="K34" s="62"/>
      <c r="L34" s="62"/>
    </row>
    <row r="35" spans="6:12" x14ac:dyDescent="0.2">
      <c r="F35" s="50"/>
      <c r="G35" s="7"/>
      <c r="H35" s="51"/>
      <c r="J35" s="62"/>
      <c r="K35" s="62"/>
      <c r="L35" s="62"/>
    </row>
    <row r="36" spans="6:12" x14ac:dyDescent="0.2">
      <c r="F36" s="50"/>
      <c r="G36" s="7"/>
      <c r="H36" s="51"/>
      <c r="J36" s="62"/>
      <c r="K36" s="62"/>
      <c r="L36" s="62"/>
    </row>
    <row r="37" spans="6:12" x14ac:dyDescent="0.2">
      <c r="F37" s="50"/>
      <c r="G37" s="7"/>
      <c r="H37" s="51"/>
      <c r="J37" s="62"/>
      <c r="K37" s="62"/>
      <c r="L37" s="62"/>
    </row>
    <row r="38" spans="6:12" x14ac:dyDescent="0.2">
      <c r="F38" s="50"/>
      <c r="G38" s="7"/>
      <c r="H38" s="51"/>
      <c r="J38" s="62"/>
      <c r="K38" s="62"/>
      <c r="L38" s="62"/>
    </row>
  </sheetData>
  <mergeCells count="1">
    <mergeCell ref="A22:D2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097DD-49EA-487F-88F6-ECABE549F01C}">
  <dimension ref="A1:P38"/>
  <sheetViews>
    <sheetView topLeftCell="A2" zoomScale="190" zoomScaleNormal="190" workbookViewId="0">
      <selection activeCell="I2" sqref="I1:M1048576"/>
    </sheetView>
  </sheetViews>
  <sheetFormatPr defaultRowHeight="12.75" x14ac:dyDescent="0.2"/>
  <cols>
    <col min="1" max="1" width="4.7109375" style="7" customWidth="1"/>
    <col min="2" max="2" width="6.28515625" style="7" customWidth="1"/>
    <col min="3" max="3" width="5.42578125" style="7" customWidth="1"/>
    <col min="4" max="4" width="6.42578125" style="7" customWidth="1"/>
    <col min="5" max="5" width="7.5703125" style="49" customWidth="1"/>
    <col min="6" max="7" width="7.140625" style="49" customWidth="1"/>
    <col min="8" max="8" width="9.42578125" style="49" customWidth="1"/>
    <col min="9" max="9" width="7.42578125" style="63" customWidth="1"/>
    <col min="10" max="10" width="11.42578125" style="63" customWidth="1"/>
    <col min="11" max="11" width="12.5703125" style="63" customWidth="1"/>
    <col min="12" max="12" width="12.140625" style="63" customWidth="1"/>
    <col min="13" max="13" width="8" style="63" customWidth="1"/>
    <col min="14" max="14" width="9.140625" style="14" customWidth="1"/>
    <col min="15" max="15" width="11" style="7" customWidth="1"/>
    <col min="16" max="16" width="10.85546875" style="7" customWidth="1"/>
    <col min="17" max="16384" width="9.140625" style="7"/>
  </cols>
  <sheetData>
    <row r="1" spans="1:16" ht="66.75" customHeight="1" x14ac:dyDescent="0.2">
      <c r="A1" s="41" t="s">
        <v>0</v>
      </c>
      <c r="B1" s="41" t="s">
        <v>3</v>
      </c>
      <c r="C1" s="41" t="s">
        <v>1</v>
      </c>
      <c r="D1" s="41" t="s">
        <v>4</v>
      </c>
      <c r="E1" s="42" t="s">
        <v>12</v>
      </c>
      <c r="F1" s="42" t="s">
        <v>23</v>
      </c>
      <c r="G1" s="43" t="s">
        <v>5</v>
      </c>
      <c r="H1" s="41" t="s">
        <v>6</v>
      </c>
      <c r="I1" s="55" t="s">
        <v>11</v>
      </c>
      <c r="J1" s="55" t="s">
        <v>7</v>
      </c>
      <c r="K1" s="55" t="s">
        <v>8</v>
      </c>
      <c r="L1" s="55" t="s">
        <v>9</v>
      </c>
      <c r="M1" s="55" t="s">
        <v>10</v>
      </c>
    </row>
    <row r="2" spans="1:16" x14ac:dyDescent="0.2">
      <c r="A2" s="44">
        <v>1</v>
      </c>
      <c r="B2" s="45">
        <v>101</v>
      </c>
      <c r="C2" s="46">
        <v>1</v>
      </c>
      <c r="D2" s="44" t="s">
        <v>25</v>
      </c>
      <c r="E2" s="44">
        <v>499</v>
      </c>
      <c r="F2" s="44">
        <v>79</v>
      </c>
      <c r="G2" s="44">
        <f t="shared" ref="G2:G21" si="0">E2+F2</f>
        <v>578</v>
      </c>
      <c r="H2" s="47">
        <f>G2*1.1</f>
        <v>635.80000000000007</v>
      </c>
      <c r="I2" s="56">
        <v>6800</v>
      </c>
      <c r="J2" s="57">
        <f>I2*G2</f>
        <v>3930400</v>
      </c>
      <c r="K2" s="57">
        <f t="shared" ref="K2:K21" si="1">J2*0.95</f>
        <v>3733880</v>
      </c>
      <c r="L2" s="57">
        <f t="shared" ref="L2:L21" si="2">J2*0.8</f>
        <v>3144320</v>
      </c>
      <c r="M2" s="58">
        <f t="shared" ref="M2:M21" si="3">MROUND((J2*0.025/12),500)</f>
        <v>8000</v>
      </c>
      <c r="N2" s="15"/>
      <c r="O2" s="8"/>
      <c r="P2" s="8"/>
    </row>
    <row r="3" spans="1:16" x14ac:dyDescent="0.2">
      <c r="A3" s="44">
        <v>2</v>
      </c>
      <c r="B3" s="45">
        <v>102</v>
      </c>
      <c r="C3" s="46">
        <v>1</v>
      </c>
      <c r="D3" s="44" t="s">
        <v>25</v>
      </c>
      <c r="E3" s="44">
        <v>499</v>
      </c>
      <c r="F3" s="44">
        <v>79</v>
      </c>
      <c r="G3" s="44">
        <f t="shared" si="0"/>
        <v>578</v>
      </c>
      <c r="H3" s="47">
        <f t="shared" ref="H3:H21" si="4">G3*1.1</f>
        <v>635.80000000000007</v>
      </c>
      <c r="I3" s="56">
        <v>6800</v>
      </c>
      <c r="J3" s="57">
        <f t="shared" ref="J3:J21" si="5">I3*G3</f>
        <v>3930400</v>
      </c>
      <c r="K3" s="57">
        <f t="shared" ref="K3:K21" si="6">J3*0.95</f>
        <v>3733880</v>
      </c>
      <c r="L3" s="57">
        <f t="shared" ref="L3:L21" si="7">J3*0.8</f>
        <v>3144320</v>
      </c>
      <c r="M3" s="58">
        <f t="shared" ref="M3:M21" si="8">MROUND((J3*0.025/12),500)</f>
        <v>8000</v>
      </c>
      <c r="N3" s="16"/>
      <c r="O3" s="8"/>
    </row>
    <row r="4" spans="1:16" x14ac:dyDescent="0.2">
      <c r="A4" s="44">
        <v>3</v>
      </c>
      <c r="B4" s="45">
        <v>103</v>
      </c>
      <c r="C4" s="46">
        <v>1</v>
      </c>
      <c r="D4" s="44" t="s">
        <v>25</v>
      </c>
      <c r="E4" s="44">
        <v>499</v>
      </c>
      <c r="F4" s="44">
        <v>79</v>
      </c>
      <c r="G4" s="44">
        <f t="shared" si="0"/>
        <v>578</v>
      </c>
      <c r="H4" s="47">
        <f t="shared" si="4"/>
        <v>635.80000000000007</v>
      </c>
      <c r="I4" s="56">
        <v>6800</v>
      </c>
      <c r="J4" s="57">
        <f t="shared" si="5"/>
        <v>3930400</v>
      </c>
      <c r="K4" s="57">
        <f t="shared" si="6"/>
        <v>3733880</v>
      </c>
      <c r="L4" s="57">
        <f t="shared" si="7"/>
        <v>3144320</v>
      </c>
      <c r="M4" s="58">
        <f t="shared" si="8"/>
        <v>8000</v>
      </c>
      <c r="N4" s="16"/>
      <c r="O4" s="8"/>
    </row>
    <row r="5" spans="1:16" x14ac:dyDescent="0.2">
      <c r="A5" s="44">
        <v>4</v>
      </c>
      <c r="B5" s="45">
        <v>104</v>
      </c>
      <c r="C5" s="46">
        <v>1</v>
      </c>
      <c r="D5" s="44" t="s">
        <v>25</v>
      </c>
      <c r="E5" s="44">
        <v>499</v>
      </c>
      <c r="F5" s="44">
        <v>79</v>
      </c>
      <c r="G5" s="44">
        <f t="shared" si="0"/>
        <v>578</v>
      </c>
      <c r="H5" s="47">
        <f t="shared" si="4"/>
        <v>635.80000000000007</v>
      </c>
      <c r="I5" s="56">
        <v>6800</v>
      </c>
      <c r="J5" s="57">
        <f t="shared" si="5"/>
        <v>3930400</v>
      </c>
      <c r="K5" s="57">
        <f t="shared" si="6"/>
        <v>3733880</v>
      </c>
      <c r="L5" s="57">
        <f t="shared" si="7"/>
        <v>3144320</v>
      </c>
      <c r="M5" s="58">
        <f t="shared" si="8"/>
        <v>8000</v>
      </c>
    </row>
    <row r="6" spans="1:16" x14ac:dyDescent="0.2">
      <c r="A6" s="44">
        <v>5</v>
      </c>
      <c r="B6" s="45">
        <v>201</v>
      </c>
      <c r="C6" s="46">
        <v>2</v>
      </c>
      <c r="D6" s="44" t="s">
        <v>25</v>
      </c>
      <c r="E6" s="44">
        <v>499</v>
      </c>
      <c r="F6" s="44">
        <v>79</v>
      </c>
      <c r="G6" s="44">
        <f t="shared" si="0"/>
        <v>578</v>
      </c>
      <c r="H6" s="47">
        <f t="shared" si="4"/>
        <v>635.80000000000007</v>
      </c>
      <c r="I6" s="56">
        <v>6800</v>
      </c>
      <c r="J6" s="57">
        <f t="shared" si="5"/>
        <v>3930400</v>
      </c>
      <c r="K6" s="57">
        <f t="shared" si="6"/>
        <v>3733880</v>
      </c>
      <c r="L6" s="57">
        <f t="shared" si="7"/>
        <v>3144320</v>
      </c>
      <c r="M6" s="58">
        <f t="shared" si="8"/>
        <v>8000</v>
      </c>
    </row>
    <row r="7" spans="1:16" x14ac:dyDescent="0.2">
      <c r="A7" s="44">
        <v>6</v>
      </c>
      <c r="B7" s="45">
        <v>202</v>
      </c>
      <c r="C7" s="46">
        <v>2</v>
      </c>
      <c r="D7" s="44" t="s">
        <v>25</v>
      </c>
      <c r="E7" s="44">
        <v>499</v>
      </c>
      <c r="F7" s="44">
        <v>79</v>
      </c>
      <c r="G7" s="44">
        <f t="shared" si="0"/>
        <v>578</v>
      </c>
      <c r="H7" s="47">
        <f t="shared" si="4"/>
        <v>635.80000000000007</v>
      </c>
      <c r="I7" s="56">
        <v>6800</v>
      </c>
      <c r="J7" s="57">
        <f t="shared" si="5"/>
        <v>3930400</v>
      </c>
      <c r="K7" s="57">
        <f t="shared" si="6"/>
        <v>3733880</v>
      </c>
      <c r="L7" s="57">
        <f t="shared" si="7"/>
        <v>3144320</v>
      </c>
      <c r="M7" s="58">
        <f t="shared" si="8"/>
        <v>8000</v>
      </c>
    </row>
    <row r="8" spans="1:16" x14ac:dyDescent="0.2">
      <c r="A8" s="44">
        <v>7</v>
      </c>
      <c r="B8" s="45">
        <v>203</v>
      </c>
      <c r="C8" s="46">
        <v>2</v>
      </c>
      <c r="D8" s="44" t="s">
        <v>25</v>
      </c>
      <c r="E8" s="44">
        <v>499</v>
      </c>
      <c r="F8" s="44">
        <v>79</v>
      </c>
      <c r="G8" s="44">
        <f t="shared" si="0"/>
        <v>578</v>
      </c>
      <c r="H8" s="47">
        <f t="shared" si="4"/>
        <v>635.80000000000007</v>
      </c>
      <c r="I8" s="56">
        <v>6800</v>
      </c>
      <c r="J8" s="57">
        <f t="shared" si="5"/>
        <v>3930400</v>
      </c>
      <c r="K8" s="57">
        <f t="shared" si="6"/>
        <v>3733880</v>
      </c>
      <c r="L8" s="57">
        <f t="shared" si="7"/>
        <v>3144320</v>
      </c>
      <c r="M8" s="58">
        <f t="shared" si="8"/>
        <v>8000</v>
      </c>
    </row>
    <row r="9" spans="1:16" x14ac:dyDescent="0.2">
      <c r="A9" s="44">
        <v>8</v>
      </c>
      <c r="B9" s="45">
        <v>204</v>
      </c>
      <c r="C9" s="46">
        <v>2</v>
      </c>
      <c r="D9" s="44" t="s">
        <v>25</v>
      </c>
      <c r="E9" s="44">
        <v>499</v>
      </c>
      <c r="F9" s="44">
        <v>79</v>
      </c>
      <c r="G9" s="44">
        <f t="shared" si="0"/>
        <v>578</v>
      </c>
      <c r="H9" s="47">
        <f t="shared" si="4"/>
        <v>635.80000000000007</v>
      </c>
      <c r="I9" s="56">
        <v>6800</v>
      </c>
      <c r="J9" s="57">
        <f t="shared" si="5"/>
        <v>3930400</v>
      </c>
      <c r="K9" s="57">
        <f t="shared" si="6"/>
        <v>3733880</v>
      </c>
      <c r="L9" s="57">
        <f t="shared" si="7"/>
        <v>3144320</v>
      </c>
      <c r="M9" s="58">
        <f t="shared" si="8"/>
        <v>8000</v>
      </c>
    </row>
    <row r="10" spans="1:16" x14ac:dyDescent="0.2">
      <c r="A10" s="44">
        <v>9</v>
      </c>
      <c r="B10" s="45">
        <v>301</v>
      </c>
      <c r="C10" s="46">
        <v>3</v>
      </c>
      <c r="D10" s="44" t="s">
        <v>25</v>
      </c>
      <c r="E10" s="44">
        <v>499</v>
      </c>
      <c r="F10" s="44">
        <v>79</v>
      </c>
      <c r="G10" s="44">
        <f t="shared" si="0"/>
        <v>578</v>
      </c>
      <c r="H10" s="47">
        <f t="shared" si="4"/>
        <v>635.80000000000007</v>
      </c>
      <c r="I10" s="56">
        <v>6800</v>
      </c>
      <c r="J10" s="57">
        <f t="shared" si="5"/>
        <v>3930400</v>
      </c>
      <c r="K10" s="57">
        <f t="shared" si="6"/>
        <v>3733880</v>
      </c>
      <c r="L10" s="57">
        <f t="shared" si="7"/>
        <v>3144320</v>
      </c>
      <c r="M10" s="58">
        <f t="shared" si="8"/>
        <v>8000</v>
      </c>
    </row>
    <row r="11" spans="1:16" x14ac:dyDescent="0.2">
      <c r="A11" s="44">
        <v>10</v>
      </c>
      <c r="B11" s="45">
        <v>302</v>
      </c>
      <c r="C11" s="46">
        <v>3</v>
      </c>
      <c r="D11" s="44" t="s">
        <v>25</v>
      </c>
      <c r="E11" s="44">
        <v>499</v>
      </c>
      <c r="F11" s="44">
        <v>79</v>
      </c>
      <c r="G11" s="44">
        <f t="shared" si="0"/>
        <v>578</v>
      </c>
      <c r="H11" s="47">
        <f t="shared" si="4"/>
        <v>635.80000000000007</v>
      </c>
      <c r="I11" s="56">
        <v>6800</v>
      </c>
      <c r="J11" s="57">
        <f t="shared" si="5"/>
        <v>3930400</v>
      </c>
      <c r="K11" s="57">
        <f t="shared" si="6"/>
        <v>3733880</v>
      </c>
      <c r="L11" s="57">
        <f t="shared" si="7"/>
        <v>3144320</v>
      </c>
      <c r="M11" s="58">
        <f t="shared" si="8"/>
        <v>8000</v>
      </c>
    </row>
    <row r="12" spans="1:16" x14ac:dyDescent="0.2">
      <c r="A12" s="44">
        <v>11</v>
      </c>
      <c r="B12" s="45">
        <v>303</v>
      </c>
      <c r="C12" s="46">
        <v>3</v>
      </c>
      <c r="D12" s="44" t="s">
        <v>25</v>
      </c>
      <c r="E12" s="44">
        <v>499</v>
      </c>
      <c r="F12" s="44">
        <v>79</v>
      </c>
      <c r="G12" s="44">
        <f t="shared" si="0"/>
        <v>578</v>
      </c>
      <c r="H12" s="47">
        <f t="shared" si="4"/>
        <v>635.80000000000007</v>
      </c>
      <c r="I12" s="56">
        <v>6800</v>
      </c>
      <c r="J12" s="57">
        <f t="shared" si="5"/>
        <v>3930400</v>
      </c>
      <c r="K12" s="57">
        <f t="shared" si="6"/>
        <v>3733880</v>
      </c>
      <c r="L12" s="57">
        <f t="shared" si="7"/>
        <v>3144320</v>
      </c>
      <c r="M12" s="58">
        <f t="shared" si="8"/>
        <v>8000</v>
      </c>
    </row>
    <row r="13" spans="1:16" x14ac:dyDescent="0.2">
      <c r="A13" s="44">
        <v>12</v>
      </c>
      <c r="B13" s="45">
        <v>304</v>
      </c>
      <c r="C13" s="46">
        <v>3</v>
      </c>
      <c r="D13" s="44" t="s">
        <v>25</v>
      </c>
      <c r="E13" s="44">
        <v>499</v>
      </c>
      <c r="F13" s="44">
        <v>79</v>
      </c>
      <c r="G13" s="44">
        <f t="shared" si="0"/>
        <v>578</v>
      </c>
      <c r="H13" s="47">
        <f t="shared" si="4"/>
        <v>635.80000000000007</v>
      </c>
      <c r="I13" s="56">
        <v>6800</v>
      </c>
      <c r="J13" s="57">
        <f t="shared" si="5"/>
        <v>3930400</v>
      </c>
      <c r="K13" s="57">
        <f t="shared" si="6"/>
        <v>3733880</v>
      </c>
      <c r="L13" s="57">
        <f t="shared" si="7"/>
        <v>3144320</v>
      </c>
      <c r="M13" s="58">
        <f t="shared" si="8"/>
        <v>8000</v>
      </c>
    </row>
    <row r="14" spans="1:16" x14ac:dyDescent="0.2">
      <c r="A14" s="44">
        <v>13</v>
      </c>
      <c r="B14" s="45">
        <v>401</v>
      </c>
      <c r="C14" s="46">
        <v>4</v>
      </c>
      <c r="D14" s="44" t="s">
        <v>25</v>
      </c>
      <c r="E14" s="44">
        <v>499</v>
      </c>
      <c r="F14" s="44">
        <v>79</v>
      </c>
      <c r="G14" s="44">
        <f t="shared" si="0"/>
        <v>578</v>
      </c>
      <c r="H14" s="47">
        <f t="shared" si="4"/>
        <v>635.80000000000007</v>
      </c>
      <c r="I14" s="56">
        <v>6800</v>
      </c>
      <c r="J14" s="57">
        <f t="shared" si="5"/>
        <v>3930400</v>
      </c>
      <c r="K14" s="57">
        <f t="shared" si="6"/>
        <v>3733880</v>
      </c>
      <c r="L14" s="57">
        <f t="shared" si="7"/>
        <v>3144320</v>
      </c>
      <c r="M14" s="58">
        <f t="shared" si="8"/>
        <v>8000</v>
      </c>
    </row>
    <row r="15" spans="1:16" x14ac:dyDescent="0.2">
      <c r="A15" s="44">
        <v>14</v>
      </c>
      <c r="B15" s="45">
        <v>402</v>
      </c>
      <c r="C15" s="46">
        <v>4</v>
      </c>
      <c r="D15" s="44" t="s">
        <v>25</v>
      </c>
      <c r="E15" s="44">
        <v>499</v>
      </c>
      <c r="F15" s="44">
        <v>79</v>
      </c>
      <c r="G15" s="44">
        <f t="shared" si="0"/>
        <v>578</v>
      </c>
      <c r="H15" s="47">
        <f t="shared" si="4"/>
        <v>635.80000000000007</v>
      </c>
      <c r="I15" s="56">
        <v>6800</v>
      </c>
      <c r="J15" s="57">
        <f t="shared" si="5"/>
        <v>3930400</v>
      </c>
      <c r="K15" s="57">
        <f t="shared" si="6"/>
        <v>3733880</v>
      </c>
      <c r="L15" s="57">
        <f t="shared" si="7"/>
        <v>3144320</v>
      </c>
      <c r="M15" s="58">
        <f t="shared" si="8"/>
        <v>8000</v>
      </c>
    </row>
    <row r="16" spans="1:16" x14ac:dyDescent="0.2">
      <c r="A16" s="44">
        <v>15</v>
      </c>
      <c r="B16" s="45">
        <v>403</v>
      </c>
      <c r="C16" s="46">
        <v>4</v>
      </c>
      <c r="D16" s="44" t="s">
        <v>25</v>
      </c>
      <c r="E16" s="44">
        <v>499</v>
      </c>
      <c r="F16" s="44">
        <v>79</v>
      </c>
      <c r="G16" s="44">
        <f t="shared" si="0"/>
        <v>578</v>
      </c>
      <c r="H16" s="47">
        <f t="shared" si="4"/>
        <v>635.80000000000007</v>
      </c>
      <c r="I16" s="56">
        <v>6800</v>
      </c>
      <c r="J16" s="57">
        <f t="shared" si="5"/>
        <v>3930400</v>
      </c>
      <c r="K16" s="57">
        <f t="shared" si="6"/>
        <v>3733880</v>
      </c>
      <c r="L16" s="57">
        <f t="shared" si="7"/>
        <v>3144320</v>
      </c>
      <c r="M16" s="58">
        <f t="shared" si="8"/>
        <v>8000</v>
      </c>
    </row>
    <row r="17" spans="1:13" x14ac:dyDescent="0.2">
      <c r="A17" s="44">
        <v>16</v>
      </c>
      <c r="B17" s="45">
        <v>404</v>
      </c>
      <c r="C17" s="46">
        <v>4</v>
      </c>
      <c r="D17" s="44" t="s">
        <v>25</v>
      </c>
      <c r="E17" s="44">
        <v>499</v>
      </c>
      <c r="F17" s="44">
        <v>79</v>
      </c>
      <c r="G17" s="44">
        <f t="shared" si="0"/>
        <v>578</v>
      </c>
      <c r="H17" s="47">
        <f t="shared" si="4"/>
        <v>635.80000000000007</v>
      </c>
      <c r="I17" s="56">
        <v>6800</v>
      </c>
      <c r="J17" s="57">
        <f t="shared" si="5"/>
        <v>3930400</v>
      </c>
      <c r="K17" s="57">
        <f t="shared" si="6"/>
        <v>3733880</v>
      </c>
      <c r="L17" s="57">
        <f t="shared" si="7"/>
        <v>3144320</v>
      </c>
      <c r="M17" s="58">
        <f t="shared" si="8"/>
        <v>8000</v>
      </c>
    </row>
    <row r="18" spans="1:13" x14ac:dyDescent="0.2">
      <c r="A18" s="44">
        <v>17</v>
      </c>
      <c r="B18" s="45">
        <v>501</v>
      </c>
      <c r="C18" s="46">
        <v>5</v>
      </c>
      <c r="D18" s="44" t="s">
        <v>25</v>
      </c>
      <c r="E18" s="44">
        <v>499</v>
      </c>
      <c r="F18" s="44">
        <v>79</v>
      </c>
      <c r="G18" s="44">
        <f t="shared" si="0"/>
        <v>578</v>
      </c>
      <c r="H18" s="47">
        <f t="shared" si="4"/>
        <v>635.80000000000007</v>
      </c>
      <c r="I18" s="56">
        <v>6800</v>
      </c>
      <c r="J18" s="57">
        <f t="shared" si="5"/>
        <v>3930400</v>
      </c>
      <c r="K18" s="57">
        <f t="shared" si="6"/>
        <v>3733880</v>
      </c>
      <c r="L18" s="57">
        <f t="shared" si="7"/>
        <v>3144320</v>
      </c>
      <c r="M18" s="58">
        <f t="shared" si="8"/>
        <v>8000</v>
      </c>
    </row>
    <row r="19" spans="1:13" x14ac:dyDescent="0.2">
      <c r="A19" s="44">
        <v>18</v>
      </c>
      <c r="B19" s="45">
        <v>502</v>
      </c>
      <c r="C19" s="46">
        <v>5</v>
      </c>
      <c r="D19" s="44" t="s">
        <v>25</v>
      </c>
      <c r="E19" s="44">
        <v>499</v>
      </c>
      <c r="F19" s="44">
        <v>79</v>
      </c>
      <c r="G19" s="44">
        <f t="shared" si="0"/>
        <v>578</v>
      </c>
      <c r="H19" s="47">
        <f t="shared" si="4"/>
        <v>635.80000000000007</v>
      </c>
      <c r="I19" s="56">
        <v>6800</v>
      </c>
      <c r="J19" s="57">
        <f t="shared" si="5"/>
        <v>3930400</v>
      </c>
      <c r="K19" s="57">
        <f t="shared" si="6"/>
        <v>3733880</v>
      </c>
      <c r="L19" s="57">
        <f t="shared" si="7"/>
        <v>3144320</v>
      </c>
      <c r="M19" s="58">
        <f t="shared" si="8"/>
        <v>8000</v>
      </c>
    </row>
    <row r="20" spans="1:13" x14ac:dyDescent="0.2">
      <c r="A20" s="44">
        <v>19</v>
      </c>
      <c r="B20" s="45">
        <v>503</v>
      </c>
      <c r="C20" s="46">
        <v>5</v>
      </c>
      <c r="D20" s="44" t="s">
        <v>25</v>
      </c>
      <c r="E20" s="44">
        <v>499</v>
      </c>
      <c r="F20" s="44">
        <v>79</v>
      </c>
      <c r="G20" s="44">
        <f t="shared" si="0"/>
        <v>578</v>
      </c>
      <c r="H20" s="47">
        <f t="shared" si="4"/>
        <v>635.80000000000007</v>
      </c>
      <c r="I20" s="56">
        <v>6800</v>
      </c>
      <c r="J20" s="57">
        <f t="shared" si="5"/>
        <v>3930400</v>
      </c>
      <c r="K20" s="57">
        <f t="shared" si="6"/>
        <v>3733880</v>
      </c>
      <c r="L20" s="57">
        <f t="shared" si="7"/>
        <v>3144320</v>
      </c>
      <c r="M20" s="58">
        <f t="shared" si="8"/>
        <v>8000</v>
      </c>
    </row>
    <row r="21" spans="1:13" x14ac:dyDescent="0.2">
      <c r="A21" s="44">
        <v>20</v>
      </c>
      <c r="B21" s="45">
        <v>504</v>
      </c>
      <c r="C21" s="46">
        <v>5</v>
      </c>
      <c r="D21" s="44" t="s">
        <v>25</v>
      </c>
      <c r="E21" s="44">
        <v>499</v>
      </c>
      <c r="F21" s="44">
        <v>79</v>
      </c>
      <c r="G21" s="44">
        <f t="shared" si="0"/>
        <v>578</v>
      </c>
      <c r="H21" s="47">
        <f t="shared" si="4"/>
        <v>635.80000000000007</v>
      </c>
      <c r="I21" s="56">
        <v>6800</v>
      </c>
      <c r="J21" s="57">
        <f t="shared" si="5"/>
        <v>3930400</v>
      </c>
      <c r="K21" s="57">
        <f t="shared" si="6"/>
        <v>3733880</v>
      </c>
      <c r="L21" s="57">
        <f t="shared" si="7"/>
        <v>3144320</v>
      </c>
      <c r="M21" s="58">
        <f t="shared" si="8"/>
        <v>8000</v>
      </c>
    </row>
    <row r="22" spans="1:13" x14ac:dyDescent="0.2">
      <c r="A22" s="52" t="s">
        <v>2</v>
      </c>
      <c r="B22" s="53"/>
      <c r="C22" s="53"/>
      <c r="D22" s="54"/>
      <c r="E22" s="48">
        <f t="shared" ref="E22:H22" si="9">SUM(E2:E21)</f>
        <v>9980</v>
      </c>
      <c r="F22" s="48">
        <f t="shared" si="9"/>
        <v>1580</v>
      </c>
      <c r="G22" s="48">
        <f t="shared" si="9"/>
        <v>11560</v>
      </c>
      <c r="H22" s="48">
        <f t="shared" si="9"/>
        <v>12715.999999999996</v>
      </c>
      <c r="I22" s="59"/>
      <c r="J22" s="60">
        <f>SUM(J2:J21)</f>
        <v>78608000</v>
      </c>
      <c r="K22" s="60">
        <f>SUM(K2:K21)</f>
        <v>74677600</v>
      </c>
      <c r="L22" s="60">
        <f>SUM(L2:L21)</f>
        <v>62886400</v>
      </c>
      <c r="M22" s="61"/>
    </row>
    <row r="23" spans="1:13" x14ac:dyDescent="0.2">
      <c r="I23" s="62"/>
    </row>
    <row r="25" spans="1:13" x14ac:dyDescent="0.2">
      <c r="F25" s="50"/>
      <c r="G25" s="7"/>
      <c r="H25" s="51"/>
      <c r="J25" s="62"/>
      <c r="K25" s="62"/>
      <c r="L25" s="62"/>
    </row>
    <row r="26" spans="1:13" x14ac:dyDescent="0.2">
      <c r="F26" s="50"/>
      <c r="G26" s="7"/>
      <c r="H26" s="51"/>
      <c r="J26" s="62"/>
      <c r="K26" s="62"/>
      <c r="L26" s="62"/>
    </row>
    <row r="27" spans="1:13" x14ac:dyDescent="0.2">
      <c r="F27" s="50"/>
      <c r="G27" s="7"/>
      <c r="H27" s="51"/>
      <c r="J27" s="62"/>
      <c r="K27" s="62"/>
      <c r="L27" s="62"/>
    </row>
    <row r="28" spans="1:13" x14ac:dyDescent="0.2">
      <c r="F28" s="50"/>
      <c r="G28" s="7"/>
      <c r="H28" s="51"/>
      <c r="J28" s="62"/>
      <c r="K28" s="62"/>
      <c r="L28" s="62"/>
    </row>
    <row r="29" spans="1:13" x14ac:dyDescent="0.2">
      <c r="F29" s="50"/>
      <c r="G29" s="7"/>
      <c r="H29" s="51"/>
      <c r="J29" s="62"/>
      <c r="K29" s="62"/>
      <c r="L29" s="62"/>
    </row>
    <row r="30" spans="1:13" x14ac:dyDescent="0.2">
      <c r="F30" s="50"/>
      <c r="G30" s="7"/>
      <c r="H30" s="51"/>
      <c r="J30" s="62"/>
      <c r="K30" s="62"/>
      <c r="L30" s="62"/>
    </row>
    <row r="31" spans="1:13" x14ac:dyDescent="0.2">
      <c r="F31" s="50"/>
      <c r="G31" s="7"/>
      <c r="H31" s="51"/>
      <c r="J31" s="62"/>
      <c r="K31" s="62"/>
      <c r="L31" s="62"/>
    </row>
    <row r="32" spans="1:13" x14ac:dyDescent="0.2">
      <c r="F32" s="50"/>
      <c r="G32" s="7"/>
      <c r="H32" s="51"/>
      <c r="J32" s="62"/>
      <c r="K32" s="62"/>
      <c r="L32" s="62"/>
    </row>
    <row r="33" spans="6:12" x14ac:dyDescent="0.2">
      <c r="F33" s="50"/>
      <c r="G33" s="7"/>
      <c r="H33" s="51"/>
      <c r="J33" s="62"/>
      <c r="K33" s="62"/>
      <c r="L33" s="62"/>
    </row>
    <row r="34" spans="6:12" x14ac:dyDescent="0.2">
      <c r="F34" s="50"/>
      <c r="G34" s="7"/>
      <c r="H34" s="51"/>
      <c r="J34" s="62"/>
      <c r="K34" s="62"/>
      <c r="L34" s="62"/>
    </row>
    <row r="35" spans="6:12" x14ac:dyDescent="0.2">
      <c r="F35" s="50"/>
      <c r="G35" s="7"/>
      <c r="H35" s="51"/>
      <c r="J35" s="62"/>
      <c r="K35" s="62"/>
      <c r="L35" s="62"/>
    </row>
    <row r="36" spans="6:12" x14ac:dyDescent="0.2">
      <c r="F36" s="50"/>
      <c r="G36" s="7"/>
      <c r="H36" s="51"/>
      <c r="J36" s="62"/>
      <c r="K36" s="62"/>
      <c r="L36" s="62"/>
    </row>
    <row r="37" spans="6:12" x14ac:dyDescent="0.2">
      <c r="F37" s="50"/>
      <c r="G37" s="7"/>
      <c r="H37" s="51"/>
      <c r="J37" s="62"/>
      <c r="K37" s="62"/>
      <c r="L37" s="62"/>
    </row>
    <row r="38" spans="6:12" x14ac:dyDescent="0.2">
      <c r="F38" s="50"/>
      <c r="G38" s="7"/>
      <c r="H38" s="51"/>
      <c r="J38" s="62"/>
      <c r="K38" s="62"/>
      <c r="L38" s="62"/>
    </row>
  </sheetData>
  <mergeCells count="1">
    <mergeCell ref="A22:D2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F498-0651-4291-8763-C7A0A73B074C}">
  <dimension ref="A1:P38"/>
  <sheetViews>
    <sheetView tabSelected="1" topLeftCell="A2" zoomScale="190" zoomScaleNormal="190" workbookViewId="0">
      <selection activeCell="H10" sqref="H10"/>
    </sheetView>
  </sheetViews>
  <sheetFormatPr defaultRowHeight="12.75" x14ac:dyDescent="0.2"/>
  <cols>
    <col min="1" max="1" width="4.7109375" style="7" customWidth="1"/>
    <col min="2" max="2" width="6.28515625" style="7" customWidth="1"/>
    <col min="3" max="3" width="5.42578125" style="7" customWidth="1"/>
    <col min="4" max="4" width="6.42578125" style="7" customWidth="1"/>
    <col min="5" max="5" width="7.5703125" style="49" customWidth="1"/>
    <col min="6" max="7" width="7.140625" style="49" customWidth="1"/>
    <col min="8" max="8" width="9.42578125" style="49" customWidth="1"/>
    <col min="9" max="9" width="7.42578125" style="63" customWidth="1"/>
    <col min="10" max="10" width="11.42578125" style="63" customWidth="1"/>
    <col min="11" max="11" width="12.5703125" style="63" customWidth="1"/>
    <col min="12" max="12" width="12.140625" style="63" customWidth="1"/>
    <col min="13" max="13" width="8" style="63" customWidth="1"/>
    <col min="14" max="14" width="9.140625" style="14" customWidth="1"/>
    <col min="15" max="15" width="11" style="7" customWidth="1"/>
    <col min="16" max="16" width="10.85546875" style="7" customWidth="1"/>
    <col min="17" max="16384" width="9.140625" style="7"/>
  </cols>
  <sheetData>
    <row r="1" spans="1:16" ht="66.75" customHeight="1" x14ac:dyDescent="0.2">
      <c r="A1" s="41" t="s">
        <v>0</v>
      </c>
      <c r="B1" s="41" t="s">
        <v>3</v>
      </c>
      <c r="C1" s="41" t="s">
        <v>1</v>
      </c>
      <c r="D1" s="41" t="s">
        <v>4</v>
      </c>
      <c r="E1" s="42" t="s">
        <v>12</v>
      </c>
      <c r="F1" s="42" t="s">
        <v>23</v>
      </c>
      <c r="G1" s="43" t="s">
        <v>5</v>
      </c>
      <c r="H1" s="41" t="s">
        <v>6</v>
      </c>
      <c r="I1" s="55" t="s">
        <v>11</v>
      </c>
      <c r="J1" s="55" t="s">
        <v>7</v>
      </c>
      <c r="K1" s="55" t="s">
        <v>8</v>
      </c>
      <c r="L1" s="55" t="s">
        <v>9</v>
      </c>
      <c r="M1" s="55" t="s">
        <v>10</v>
      </c>
    </row>
    <row r="2" spans="1:16" x14ac:dyDescent="0.2">
      <c r="A2" s="44">
        <v>1</v>
      </c>
      <c r="B2" s="45">
        <v>101</v>
      </c>
      <c r="C2" s="46">
        <v>1</v>
      </c>
      <c r="D2" s="44" t="s">
        <v>25</v>
      </c>
      <c r="E2" s="44">
        <v>499</v>
      </c>
      <c r="F2" s="44">
        <v>79</v>
      </c>
      <c r="G2" s="44">
        <f t="shared" ref="G2:G21" si="0">E2+F2</f>
        <v>578</v>
      </c>
      <c r="H2" s="47">
        <f>G2*1.1</f>
        <v>635.80000000000007</v>
      </c>
      <c r="I2" s="56">
        <v>6800</v>
      </c>
      <c r="J2" s="57">
        <f>I2*G2</f>
        <v>3930400</v>
      </c>
      <c r="K2" s="57">
        <f t="shared" ref="K2:K21" si="1">J2*0.95</f>
        <v>3733880</v>
      </c>
      <c r="L2" s="57">
        <f t="shared" ref="L2:L21" si="2">J2*0.8</f>
        <v>3144320</v>
      </c>
      <c r="M2" s="58">
        <f t="shared" ref="M2:M21" si="3">MROUND((J2*0.025/12),500)</f>
        <v>8000</v>
      </c>
      <c r="N2" s="15"/>
      <c r="O2" s="8"/>
      <c r="P2" s="8"/>
    </row>
    <row r="3" spans="1:16" x14ac:dyDescent="0.2">
      <c r="A3" s="44">
        <v>2</v>
      </c>
      <c r="B3" s="45">
        <v>102</v>
      </c>
      <c r="C3" s="46">
        <v>1</v>
      </c>
      <c r="D3" s="44" t="s">
        <v>25</v>
      </c>
      <c r="E3" s="44">
        <v>499</v>
      </c>
      <c r="F3" s="44">
        <v>79</v>
      </c>
      <c r="G3" s="44">
        <f t="shared" si="0"/>
        <v>578</v>
      </c>
      <c r="H3" s="47">
        <f t="shared" ref="H3:H21" si="4">G3*1.1</f>
        <v>635.80000000000007</v>
      </c>
      <c r="I3" s="56">
        <v>6800</v>
      </c>
      <c r="J3" s="57">
        <f t="shared" ref="J3:J21" si="5">I3*G3</f>
        <v>3930400</v>
      </c>
      <c r="K3" s="57">
        <f t="shared" ref="K3:K21" si="6">J3*0.95</f>
        <v>3733880</v>
      </c>
      <c r="L3" s="57">
        <f t="shared" ref="L3:L21" si="7">J3*0.8</f>
        <v>3144320</v>
      </c>
      <c r="M3" s="58">
        <f t="shared" ref="M3:M21" si="8">MROUND((J3*0.025/12),500)</f>
        <v>8000</v>
      </c>
      <c r="N3" s="16"/>
      <c r="O3" s="8"/>
    </row>
    <row r="4" spans="1:16" x14ac:dyDescent="0.2">
      <c r="A4" s="44">
        <v>3</v>
      </c>
      <c r="B4" s="45">
        <v>103</v>
      </c>
      <c r="C4" s="46">
        <v>1</v>
      </c>
      <c r="D4" s="44" t="s">
        <v>25</v>
      </c>
      <c r="E4" s="44">
        <v>499</v>
      </c>
      <c r="F4" s="44">
        <v>79</v>
      </c>
      <c r="G4" s="44">
        <f t="shared" si="0"/>
        <v>578</v>
      </c>
      <c r="H4" s="47">
        <f t="shared" si="4"/>
        <v>635.80000000000007</v>
      </c>
      <c r="I4" s="56">
        <v>6800</v>
      </c>
      <c r="J4" s="57">
        <f t="shared" si="5"/>
        <v>3930400</v>
      </c>
      <c r="K4" s="57">
        <f t="shared" si="6"/>
        <v>3733880</v>
      </c>
      <c r="L4" s="57">
        <f t="shared" si="7"/>
        <v>3144320</v>
      </c>
      <c r="M4" s="58">
        <f t="shared" si="8"/>
        <v>8000</v>
      </c>
      <c r="N4" s="16"/>
      <c r="O4" s="8"/>
    </row>
    <row r="5" spans="1:16" x14ac:dyDescent="0.2">
      <c r="A5" s="44">
        <v>4</v>
      </c>
      <c r="B5" s="45">
        <v>104</v>
      </c>
      <c r="C5" s="46">
        <v>1</v>
      </c>
      <c r="D5" s="44" t="s">
        <v>25</v>
      </c>
      <c r="E5" s="44">
        <v>499</v>
      </c>
      <c r="F5" s="44">
        <v>79</v>
      </c>
      <c r="G5" s="44">
        <f t="shared" si="0"/>
        <v>578</v>
      </c>
      <c r="H5" s="47">
        <f t="shared" si="4"/>
        <v>635.80000000000007</v>
      </c>
      <c r="I5" s="56">
        <v>6800</v>
      </c>
      <c r="J5" s="57">
        <f t="shared" si="5"/>
        <v>3930400</v>
      </c>
      <c r="K5" s="57">
        <f t="shared" si="6"/>
        <v>3733880</v>
      </c>
      <c r="L5" s="57">
        <f t="shared" si="7"/>
        <v>3144320</v>
      </c>
      <c r="M5" s="58">
        <f t="shared" si="8"/>
        <v>8000</v>
      </c>
    </row>
    <row r="6" spans="1:16" x14ac:dyDescent="0.2">
      <c r="A6" s="44">
        <v>5</v>
      </c>
      <c r="B6" s="45">
        <v>201</v>
      </c>
      <c r="C6" s="46">
        <v>2</v>
      </c>
      <c r="D6" s="44" t="s">
        <v>25</v>
      </c>
      <c r="E6" s="44">
        <v>499</v>
      </c>
      <c r="F6" s="44">
        <v>79</v>
      </c>
      <c r="G6" s="44">
        <f t="shared" si="0"/>
        <v>578</v>
      </c>
      <c r="H6" s="47">
        <f t="shared" si="4"/>
        <v>635.80000000000007</v>
      </c>
      <c r="I6" s="56">
        <v>6800</v>
      </c>
      <c r="J6" s="57">
        <f t="shared" si="5"/>
        <v>3930400</v>
      </c>
      <c r="K6" s="57">
        <f t="shared" si="6"/>
        <v>3733880</v>
      </c>
      <c r="L6" s="57">
        <f t="shared" si="7"/>
        <v>3144320</v>
      </c>
      <c r="M6" s="58">
        <f t="shared" si="8"/>
        <v>8000</v>
      </c>
    </row>
    <row r="7" spans="1:16" x14ac:dyDescent="0.2">
      <c r="A7" s="44">
        <v>6</v>
      </c>
      <c r="B7" s="45">
        <v>202</v>
      </c>
      <c r="C7" s="46">
        <v>2</v>
      </c>
      <c r="D7" s="44" t="s">
        <v>25</v>
      </c>
      <c r="E7" s="44">
        <v>499</v>
      </c>
      <c r="F7" s="44">
        <v>79</v>
      </c>
      <c r="G7" s="44">
        <f t="shared" si="0"/>
        <v>578</v>
      </c>
      <c r="H7" s="47">
        <f t="shared" si="4"/>
        <v>635.80000000000007</v>
      </c>
      <c r="I7" s="56">
        <v>6800</v>
      </c>
      <c r="J7" s="57">
        <f t="shared" si="5"/>
        <v>3930400</v>
      </c>
      <c r="K7" s="57">
        <f t="shared" si="6"/>
        <v>3733880</v>
      </c>
      <c r="L7" s="57">
        <f t="shared" si="7"/>
        <v>3144320</v>
      </c>
      <c r="M7" s="58">
        <f t="shared" si="8"/>
        <v>8000</v>
      </c>
    </row>
    <row r="8" spans="1:16" x14ac:dyDescent="0.2">
      <c r="A8" s="44">
        <v>7</v>
      </c>
      <c r="B8" s="45">
        <v>203</v>
      </c>
      <c r="C8" s="46">
        <v>2</v>
      </c>
      <c r="D8" s="44" t="s">
        <v>25</v>
      </c>
      <c r="E8" s="44">
        <v>499</v>
      </c>
      <c r="F8" s="44">
        <v>79</v>
      </c>
      <c r="G8" s="44">
        <f t="shared" si="0"/>
        <v>578</v>
      </c>
      <c r="H8" s="47">
        <f t="shared" si="4"/>
        <v>635.80000000000007</v>
      </c>
      <c r="I8" s="56">
        <v>6800</v>
      </c>
      <c r="J8" s="57">
        <f t="shared" si="5"/>
        <v>3930400</v>
      </c>
      <c r="K8" s="57">
        <f t="shared" si="6"/>
        <v>3733880</v>
      </c>
      <c r="L8" s="57">
        <f t="shared" si="7"/>
        <v>3144320</v>
      </c>
      <c r="M8" s="58">
        <f t="shared" si="8"/>
        <v>8000</v>
      </c>
    </row>
    <row r="9" spans="1:16" x14ac:dyDescent="0.2">
      <c r="A9" s="44">
        <v>8</v>
      </c>
      <c r="B9" s="45">
        <v>204</v>
      </c>
      <c r="C9" s="46">
        <v>2</v>
      </c>
      <c r="D9" s="44" t="s">
        <v>25</v>
      </c>
      <c r="E9" s="44">
        <v>499</v>
      </c>
      <c r="F9" s="44">
        <v>79</v>
      </c>
      <c r="G9" s="44">
        <f t="shared" si="0"/>
        <v>578</v>
      </c>
      <c r="H9" s="47">
        <f t="shared" si="4"/>
        <v>635.80000000000007</v>
      </c>
      <c r="I9" s="56">
        <v>6800</v>
      </c>
      <c r="J9" s="57">
        <f t="shared" si="5"/>
        <v>3930400</v>
      </c>
      <c r="K9" s="57">
        <f t="shared" si="6"/>
        <v>3733880</v>
      </c>
      <c r="L9" s="57">
        <f t="shared" si="7"/>
        <v>3144320</v>
      </c>
      <c r="M9" s="58">
        <f t="shared" si="8"/>
        <v>8000</v>
      </c>
    </row>
    <row r="10" spans="1:16" x14ac:dyDescent="0.2">
      <c r="A10" s="44">
        <v>9</v>
      </c>
      <c r="B10" s="45">
        <v>301</v>
      </c>
      <c r="C10" s="46">
        <v>3</v>
      </c>
      <c r="D10" s="44" t="s">
        <v>25</v>
      </c>
      <c r="E10" s="44">
        <v>499</v>
      </c>
      <c r="F10" s="44">
        <v>79</v>
      </c>
      <c r="G10" s="44">
        <f t="shared" si="0"/>
        <v>578</v>
      </c>
      <c r="H10" s="47">
        <f t="shared" si="4"/>
        <v>635.80000000000007</v>
      </c>
      <c r="I10" s="56">
        <v>6800</v>
      </c>
      <c r="J10" s="57">
        <f t="shared" si="5"/>
        <v>3930400</v>
      </c>
      <c r="K10" s="57">
        <f t="shared" si="6"/>
        <v>3733880</v>
      </c>
      <c r="L10" s="57">
        <f t="shared" si="7"/>
        <v>3144320</v>
      </c>
      <c r="M10" s="58">
        <f t="shared" si="8"/>
        <v>8000</v>
      </c>
    </row>
    <row r="11" spans="1:16" x14ac:dyDescent="0.2">
      <c r="A11" s="44">
        <v>10</v>
      </c>
      <c r="B11" s="45">
        <v>302</v>
      </c>
      <c r="C11" s="46">
        <v>3</v>
      </c>
      <c r="D11" s="44" t="s">
        <v>25</v>
      </c>
      <c r="E11" s="44">
        <v>499</v>
      </c>
      <c r="F11" s="44">
        <v>79</v>
      </c>
      <c r="G11" s="44">
        <f t="shared" si="0"/>
        <v>578</v>
      </c>
      <c r="H11" s="47">
        <f t="shared" si="4"/>
        <v>635.80000000000007</v>
      </c>
      <c r="I11" s="56">
        <v>6800</v>
      </c>
      <c r="J11" s="57">
        <f t="shared" si="5"/>
        <v>3930400</v>
      </c>
      <c r="K11" s="57">
        <f t="shared" si="6"/>
        <v>3733880</v>
      </c>
      <c r="L11" s="57">
        <f t="shared" si="7"/>
        <v>3144320</v>
      </c>
      <c r="M11" s="58">
        <f t="shared" si="8"/>
        <v>8000</v>
      </c>
    </row>
    <row r="12" spans="1:16" x14ac:dyDescent="0.2">
      <c r="A12" s="44">
        <v>11</v>
      </c>
      <c r="B12" s="45">
        <v>303</v>
      </c>
      <c r="C12" s="46">
        <v>3</v>
      </c>
      <c r="D12" s="44" t="s">
        <v>25</v>
      </c>
      <c r="E12" s="44">
        <v>499</v>
      </c>
      <c r="F12" s="44">
        <v>79</v>
      </c>
      <c r="G12" s="44">
        <f t="shared" si="0"/>
        <v>578</v>
      </c>
      <c r="H12" s="47">
        <f t="shared" si="4"/>
        <v>635.80000000000007</v>
      </c>
      <c r="I12" s="56">
        <v>6800</v>
      </c>
      <c r="J12" s="57">
        <f t="shared" si="5"/>
        <v>3930400</v>
      </c>
      <c r="K12" s="57">
        <f t="shared" si="6"/>
        <v>3733880</v>
      </c>
      <c r="L12" s="57">
        <f t="shared" si="7"/>
        <v>3144320</v>
      </c>
      <c r="M12" s="58">
        <f t="shared" si="8"/>
        <v>8000</v>
      </c>
    </row>
    <row r="13" spans="1:16" x14ac:dyDescent="0.2">
      <c r="A13" s="44">
        <v>12</v>
      </c>
      <c r="B13" s="45">
        <v>304</v>
      </c>
      <c r="C13" s="46">
        <v>3</v>
      </c>
      <c r="D13" s="44" t="s">
        <v>25</v>
      </c>
      <c r="E13" s="44">
        <v>499</v>
      </c>
      <c r="F13" s="44">
        <v>79</v>
      </c>
      <c r="G13" s="44">
        <f t="shared" si="0"/>
        <v>578</v>
      </c>
      <c r="H13" s="47">
        <f t="shared" si="4"/>
        <v>635.80000000000007</v>
      </c>
      <c r="I13" s="56">
        <v>6800</v>
      </c>
      <c r="J13" s="57">
        <f t="shared" si="5"/>
        <v>3930400</v>
      </c>
      <c r="K13" s="57">
        <f t="shared" si="6"/>
        <v>3733880</v>
      </c>
      <c r="L13" s="57">
        <f t="shared" si="7"/>
        <v>3144320</v>
      </c>
      <c r="M13" s="58">
        <f t="shared" si="8"/>
        <v>8000</v>
      </c>
    </row>
    <row r="14" spans="1:16" x14ac:dyDescent="0.2">
      <c r="A14" s="44">
        <v>13</v>
      </c>
      <c r="B14" s="45">
        <v>401</v>
      </c>
      <c r="C14" s="46">
        <v>4</v>
      </c>
      <c r="D14" s="44" t="s">
        <v>25</v>
      </c>
      <c r="E14" s="44">
        <v>499</v>
      </c>
      <c r="F14" s="44">
        <v>79</v>
      </c>
      <c r="G14" s="44">
        <f t="shared" si="0"/>
        <v>578</v>
      </c>
      <c r="H14" s="47">
        <f t="shared" si="4"/>
        <v>635.80000000000007</v>
      </c>
      <c r="I14" s="56">
        <v>6800</v>
      </c>
      <c r="J14" s="57">
        <f t="shared" si="5"/>
        <v>3930400</v>
      </c>
      <c r="K14" s="57">
        <f t="shared" si="6"/>
        <v>3733880</v>
      </c>
      <c r="L14" s="57">
        <f t="shared" si="7"/>
        <v>3144320</v>
      </c>
      <c r="M14" s="58">
        <f t="shared" si="8"/>
        <v>8000</v>
      </c>
    </row>
    <row r="15" spans="1:16" x14ac:dyDescent="0.2">
      <c r="A15" s="44">
        <v>14</v>
      </c>
      <c r="B15" s="45">
        <v>402</v>
      </c>
      <c r="C15" s="46">
        <v>4</v>
      </c>
      <c r="D15" s="44" t="s">
        <v>25</v>
      </c>
      <c r="E15" s="44">
        <v>499</v>
      </c>
      <c r="F15" s="44">
        <v>79</v>
      </c>
      <c r="G15" s="44">
        <f t="shared" si="0"/>
        <v>578</v>
      </c>
      <c r="H15" s="47">
        <f t="shared" si="4"/>
        <v>635.80000000000007</v>
      </c>
      <c r="I15" s="56">
        <v>6800</v>
      </c>
      <c r="J15" s="57">
        <f t="shared" si="5"/>
        <v>3930400</v>
      </c>
      <c r="K15" s="57">
        <f t="shared" si="6"/>
        <v>3733880</v>
      </c>
      <c r="L15" s="57">
        <f t="shared" si="7"/>
        <v>3144320</v>
      </c>
      <c r="M15" s="58">
        <f t="shared" si="8"/>
        <v>8000</v>
      </c>
    </row>
    <row r="16" spans="1:16" x14ac:dyDescent="0.2">
      <c r="A16" s="44">
        <v>15</v>
      </c>
      <c r="B16" s="45">
        <v>403</v>
      </c>
      <c r="C16" s="46">
        <v>4</v>
      </c>
      <c r="D16" s="44" t="s">
        <v>25</v>
      </c>
      <c r="E16" s="44">
        <v>499</v>
      </c>
      <c r="F16" s="44">
        <v>79</v>
      </c>
      <c r="G16" s="44">
        <f t="shared" si="0"/>
        <v>578</v>
      </c>
      <c r="H16" s="47">
        <f t="shared" si="4"/>
        <v>635.80000000000007</v>
      </c>
      <c r="I16" s="56">
        <v>6800</v>
      </c>
      <c r="J16" s="57">
        <f t="shared" si="5"/>
        <v>3930400</v>
      </c>
      <c r="K16" s="57">
        <f t="shared" si="6"/>
        <v>3733880</v>
      </c>
      <c r="L16" s="57">
        <f t="shared" si="7"/>
        <v>3144320</v>
      </c>
      <c r="M16" s="58">
        <f t="shared" si="8"/>
        <v>8000</v>
      </c>
    </row>
    <row r="17" spans="1:13" x14ac:dyDescent="0.2">
      <c r="A17" s="44">
        <v>16</v>
      </c>
      <c r="B17" s="45">
        <v>404</v>
      </c>
      <c r="C17" s="46">
        <v>4</v>
      </c>
      <c r="D17" s="44" t="s">
        <v>25</v>
      </c>
      <c r="E17" s="44">
        <v>499</v>
      </c>
      <c r="F17" s="44">
        <v>79</v>
      </c>
      <c r="G17" s="44">
        <f t="shared" si="0"/>
        <v>578</v>
      </c>
      <c r="H17" s="47">
        <f t="shared" si="4"/>
        <v>635.80000000000007</v>
      </c>
      <c r="I17" s="56">
        <v>6800</v>
      </c>
      <c r="J17" s="57">
        <f t="shared" si="5"/>
        <v>3930400</v>
      </c>
      <c r="K17" s="57">
        <f t="shared" si="6"/>
        <v>3733880</v>
      </c>
      <c r="L17" s="57">
        <f t="shared" si="7"/>
        <v>3144320</v>
      </c>
      <c r="M17" s="58">
        <f t="shared" si="8"/>
        <v>8000</v>
      </c>
    </row>
    <row r="18" spans="1:13" x14ac:dyDescent="0.2">
      <c r="A18" s="44">
        <v>17</v>
      </c>
      <c r="B18" s="45">
        <v>501</v>
      </c>
      <c r="C18" s="46">
        <v>5</v>
      </c>
      <c r="D18" s="44" t="s">
        <v>25</v>
      </c>
      <c r="E18" s="44">
        <v>499</v>
      </c>
      <c r="F18" s="44">
        <v>79</v>
      </c>
      <c r="G18" s="44">
        <f t="shared" si="0"/>
        <v>578</v>
      </c>
      <c r="H18" s="47">
        <f t="shared" si="4"/>
        <v>635.80000000000007</v>
      </c>
      <c r="I18" s="56">
        <v>6800</v>
      </c>
      <c r="J18" s="57">
        <f t="shared" si="5"/>
        <v>3930400</v>
      </c>
      <c r="K18" s="57">
        <f t="shared" si="6"/>
        <v>3733880</v>
      </c>
      <c r="L18" s="57">
        <f t="shared" si="7"/>
        <v>3144320</v>
      </c>
      <c r="M18" s="58">
        <f t="shared" si="8"/>
        <v>8000</v>
      </c>
    </row>
    <row r="19" spans="1:13" x14ac:dyDescent="0.2">
      <c r="A19" s="44">
        <v>18</v>
      </c>
      <c r="B19" s="45">
        <v>502</v>
      </c>
      <c r="C19" s="46">
        <v>5</v>
      </c>
      <c r="D19" s="44" t="s">
        <v>25</v>
      </c>
      <c r="E19" s="44">
        <v>499</v>
      </c>
      <c r="F19" s="44">
        <v>79</v>
      </c>
      <c r="G19" s="44">
        <f t="shared" si="0"/>
        <v>578</v>
      </c>
      <c r="H19" s="47">
        <f t="shared" si="4"/>
        <v>635.80000000000007</v>
      </c>
      <c r="I19" s="56">
        <v>6800</v>
      </c>
      <c r="J19" s="57">
        <f t="shared" si="5"/>
        <v>3930400</v>
      </c>
      <c r="K19" s="57">
        <f t="shared" si="6"/>
        <v>3733880</v>
      </c>
      <c r="L19" s="57">
        <f t="shared" si="7"/>
        <v>3144320</v>
      </c>
      <c r="M19" s="58">
        <f t="shared" si="8"/>
        <v>8000</v>
      </c>
    </row>
    <row r="20" spans="1:13" x14ac:dyDescent="0.2">
      <c r="A20" s="44">
        <v>19</v>
      </c>
      <c r="B20" s="45">
        <v>503</v>
      </c>
      <c r="C20" s="46">
        <v>5</v>
      </c>
      <c r="D20" s="44" t="s">
        <v>25</v>
      </c>
      <c r="E20" s="44">
        <v>499</v>
      </c>
      <c r="F20" s="44">
        <v>79</v>
      </c>
      <c r="G20" s="44">
        <f t="shared" si="0"/>
        <v>578</v>
      </c>
      <c r="H20" s="47">
        <f t="shared" si="4"/>
        <v>635.80000000000007</v>
      </c>
      <c r="I20" s="56">
        <v>6800</v>
      </c>
      <c r="J20" s="57">
        <f t="shared" si="5"/>
        <v>3930400</v>
      </c>
      <c r="K20" s="57">
        <f t="shared" si="6"/>
        <v>3733880</v>
      </c>
      <c r="L20" s="57">
        <f t="shared" si="7"/>
        <v>3144320</v>
      </c>
      <c r="M20" s="58">
        <f t="shared" si="8"/>
        <v>8000</v>
      </c>
    </row>
    <row r="21" spans="1:13" x14ac:dyDescent="0.2">
      <c r="A21" s="44">
        <v>20</v>
      </c>
      <c r="B21" s="45">
        <v>504</v>
      </c>
      <c r="C21" s="46">
        <v>5</v>
      </c>
      <c r="D21" s="44" t="s">
        <v>25</v>
      </c>
      <c r="E21" s="44">
        <v>499</v>
      </c>
      <c r="F21" s="44">
        <v>79</v>
      </c>
      <c r="G21" s="44">
        <f t="shared" si="0"/>
        <v>578</v>
      </c>
      <c r="H21" s="47">
        <f t="shared" si="4"/>
        <v>635.80000000000007</v>
      </c>
      <c r="I21" s="56">
        <v>6800</v>
      </c>
      <c r="J21" s="57">
        <f t="shared" si="5"/>
        <v>3930400</v>
      </c>
      <c r="K21" s="57">
        <f t="shared" si="6"/>
        <v>3733880</v>
      </c>
      <c r="L21" s="57">
        <f t="shared" si="7"/>
        <v>3144320</v>
      </c>
      <c r="M21" s="58">
        <f t="shared" si="8"/>
        <v>8000</v>
      </c>
    </row>
    <row r="22" spans="1:13" x14ac:dyDescent="0.2">
      <c r="A22" s="52" t="s">
        <v>2</v>
      </c>
      <c r="B22" s="53"/>
      <c r="C22" s="53"/>
      <c r="D22" s="54"/>
      <c r="E22" s="48">
        <f t="shared" ref="E22:H22" si="9">SUM(E2:E21)</f>
        <v>9980</v>
      </c>
      <c r="F22" s="48">
        <f t="shared" si="9"/>
        <v>1580</v>
      </c>
      <c r="G22" s="48">
        <f t="shared" si="9"/>
        <v>11560</v>
      </c>
      <c r="H22" s="48">
        <f t="shared" si="9"/>
        <v>12715.999999999996</v>
      </c>
      <c r="I22" s="59"/>
      <c r="J22" s="60">
        <f>SUM(J2:J21)</f>
        <v>78608000</v>
      </c>
      <c r="K22" s="60">
        <f>SUM(K2:K21)</f>
        <v>74677600</v>
      </c>
      <c r="L22" s="60">
        <f>SUM(L2:L21)</f>
        <v>62886400</v>
      </c>
      <c r="M22" s="61"/>
    </row>
    <row r="23" spans="1:13" x14ac:dyDescent="0.2">
      <c r="I23" s="62"/>
    </row>
    <row r="25" spans="1:13" x14ac:dyDescent="0.2">
      <c r="F25" s="50"/>
      <c r="G25" s="7"/>
      <c r="H25" s="51"/>
      <c r="J25" s="62"/>
      <c r="K25" s="62"/>
      <c r="L25" s="62"/>
    </row>
    <row r="26" spans="1:13" x14ac:dyDescent="0.2">
      <c r="F26" s="50"/>
      <c r="G26" s="7"/>
      <c r="H26" s="51"/>
      <c r="J26" s="62"/>
      <c r="K26" s="62"/>
      <c r="L26" s="62"/>
    </row>
    <row r="27" spans="1:13" x14ac:dyDescent="0.2">
      <c r="F27" s="50"/>
      <c r="G27" s="7"/>
      <c r="H27" s="51"/>
      <c r="J27" s="62"/>
      <c r="K27" s="62"/>
      <c r="L27" s="62"/>
    </row>
    <row r="28" spans="1:13" x14ac:dyDescent="0.2">
      <c r="F28" s="50"/>
      <c r="G28" s="7"/>
      <c r="H28" s="51"/>
      <c r="J28" s="62"/>
      <c r="K28" s="62"/>
      <c r="L28" s="62"/>
    </row>
    <row r="29" spans="1:13" x14ac:dyDescent="0.2">
      <c r="F29" s="50"/>
      <c r="G29" s="7"/>
      <c r="H29" s="51"/>
      <c r="J29" s="62"/>
      <c r="K29" s="62"/>
      <c r="L29" s="62"/>
    </row>
    <row r="30" spans="1:13" x14ac:dyDescent="0.2">
      <c r="F30" s="50"/>
      <c r="G30" s="7"/>
      <c r="H30" s="51"/>
      <c r="J30" s="62"/>
      <c r="K30" s="62"/>
      <c r="L30" s="62"/>
    </row>
    <row r="31" spans="1:13" x14ac:dyDescent="0.2">
      <c r="F31" s="50"/>
      <c r="G31" s="7"/>
      <c r="H31" s="51"/>
      <c r="J31" s="62"/>
      <c r="K31" s="62"/>
      <c r="L31" s="62"/>
    </row>
    <row r="32" spans="1:13" x14ac:dyDescent="0.2">
      <c r="F32" s="50"/>
      <c r="G32" s="7"/>
      <c r="H32" s="51"/>
      <c r="J32" s="62"/>
      <c r="K32" s="62"/>
      <c r="L32" s="62"/>
    </row>
    <row r="33" spans="6:12" x14ac:dyDescent="0.2">
      <c r="F33" s="50"/>
      <c r="G33" s="7"/>
      <c r="H33" s="51"/>
      <c r="J33" s="62"/>
      <c r="K33" s="62"/>
      <c r="L33" s="62"/>
    </row>
    <row r="34" spans="6:12" x14ac:dyDescent="0.2">
      <c r="F34" s="50"/>
      <c r="G34" s="7"/>
      <c r="H34" s="51"/>
      <c r="J34" s="62"/>
      <c r="K34" s="62"/>
      <c r="L34" s="62"/>
    </row>
    <row r="35" spans="6:12" x14ac:dyDescent="0.2">
      <c r="F35" s="50"/>
      <c r="G35" s="7"/>
      <c r="H35" s="51"/>
      <c r="J35" s="62"/>
      <c r="K35" s="62"/>
      <c r="L35" s="62"/>
    </row>
    <row r="36" spans="6:12" x14ac:dyDescent="0.2">
      <c r="F36" s="50"/>
      <c r="G36" s="7"/>
      <c r="H36" s="51"/>
      <c r="J36" s="62"/>
      <c r="K36" s="62"/>
      <c r="L36" s="62"/>
    </row>
    <row r="37" spans="6:12" x14ac:dyDescent="0.2">
      <c r="F37" s="50"/>
      <c r="G37" s="7"/>
      <c r="H37" s="51"/>
      <c r="J37" s="62"/>
      <c r="K37" s="62"/>
      <c r="L37" s="62"/>
    </row>
    <row r="38" spans="6:12" x14ac:dyDescent="0.2">
      <c r="F38" s="50"/>
      <c r="G38" s="7"/>
      <c r="H38" s="51"/>
      <c r="J38" s="62"/>
      <c r="K38" s="62"/>
      <c r="L38" s="62"/>
    </row>
  </sheetData>
  <mergeCells count="1">
    <mergeCell ref="A22:D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7AE3-1302-4AB2-B3B1-CFDB7D06C25D}">
  <dimension ref="A1:K9"/>
  <sheetViews>
    <sheetView topLeftCell="B1" zoomScale="130" zoomScaleNormal="130" workbookViewId="0">
      <selection activeCell="B1" sqref="B1:K6"/>
    </sheetView>
  </sheetViews>
  <sheetFormatPr defaultRowHeight="15" x14ac:dyDescent="0.25"/>
  <cols>
    <col min="3" max="3" width="14.5703125" customWidth="1"/>
    <col min="4" max="4" width="14.28515625" customWidth="1"/>
    <col min="5" max="5" width="23.85546875" customWidth="1"/>
    <col min="6" max="6" width="21.7109375" customWidth="1"/>
    <col min="7" max="7" width="25.28515625" customWidth="1"/>
    <col min="8" max="8" width="16.28515625" bestFit="1" customWidth="1"/>
    <col min="10" max="10" width="17.7109375" customWidth="1"/>
    <col min="11" max="11" width="15.140625" bestFit="1" customWidth="1"/>
  </cols>
  <sheetData>
    <row r="1" spans="1:11" x14ac:dyDescent="0.25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5.75" x14ac:dyDescent="0.25">
      <c r="A2" s="18"/>
      <c r="B2" s="22" t="s">
        <v>18</v>
      </c>
      <c r="C2" s="22" t="s">
        <v>13</v>
      </c>
      <c r="D2" s="22" t="s">
        <v>14</v>
      </c>
      <c r="E2" s="22" t="s">
        <v>15</v>
      </c>
      <c r="F2" s="22" t="s">
        <v>16</v>
      </c>
      <c r="G2" s="22" t="s">
        <v>17</v>
      </c>
      <c r="H2" s="21"/>
      <c r="I2" s="21"/>
      <c r="J2" s="21"/>
      <c r="K2" s="21"/>
    </row>
    <row r="3" spans="1:11" ht="30.75" customHeight="1" x14ac:dyDescent="0.25">
      <c r="A3" s="19" t="s">
        <v>19</v>
      </c>
      <c r="B3" s="23" t="s">
        <v>20</v>
      </c>
      <c r="C3" s="24">
        <f>'A -Wing'!G22</f>
        <v>16400</v>
      </c>
      <c r="D3" s="24">
        <f>'A -Wing'!H22</f>
        <v>18040.000000000004</v>
      </c>
      <c r="E3" s="25">
        <f>'A -Wing'!J22</f>
        <v>111520000</v>
      </c>
      <c r="F3" s="25">
        <f>'A -Wing'!K22</f>
        <v>105944000</v>
      </c>
      <c r="G3" s="25">
        <f>'A -Wing'!L22</f>
        <v>89216000</v>
      </c>
      <c r="H3" s="21">
        <v>2300</v>
      </c>
      <c r="I3" s="21">
        <v>30</v>
      </c>
      <c r="J3" s="26">
        <f>D3*H3</f>
        <v>41492000.000000007</v>
      </c>
      <c r="K3" s="27">
        <f>J3*I3%</f>
        <v>12447600.000000002</v>
      </c>
    </row>
    <row r="4" spans="1:11" ht="25.5" x14ac:dyDescent="0.25">
      <c r="A4" s="19" t="s">
        <v>21</v>
      </c>
      <c r="B4" s="23" t="s">
        <v>20</v>
      </c>
      <c r="C4" s="24" t="e">
        <f>#REF!</f>
        <v>#REF!</v>
      </c>
      <c r="D4" s="24" t="e">
        <f>#REF!</f>
        <v>#REF!</v>
      </c>
      <c r="E4" s="25" t="e">
        <f>#REF!</f>
        <v>#REF!</v>
      </c>
      <c r="F4" s="25" t="e">
        <f>#REF!</f>
        <v>#REF!</v>
      </c>
      <c r="G4" s="25" t="e">
        <f>#REF!</f>
        <v>#REF!</v>
      </c>
      <c r="H4" s="21">
        <v>2300</v>
      </c>
      <c r="I4" s="21">
        <v>30</v>
      </c>
      <c r="J4" s="26" t="e">
        <f>D4*H4</f>
        <v>#REF!</v>
      </c>
      <c r="K4" s="27" t="e">
        <f>J4*I4%</f>
        <v>#REF!</v>
      </c>
    </row>
    <row r="5" spans="1:11" x14ac:dyDescent="0.25">
      <c r="A5" s="20" t="s">
        <v>22</v>
      </c>
      <c r="B5" s="28">
        <f>70+70</f>
        <v>140</v>
      </c>
      <c r="C5" s="29" t="e">
        <f>SUM(C3:C4)</f>
        <v>#REF!</v>
      </c>
      <c r="D5" s="29" t="e">
        <f>SUM(D3:D4)</f>
        <v>#REF!</v>
      </c>
      <c r="E5" s="30" t="e">
        <f t="shared" ref="E5:G5" si="0">SUM(E3:E4)</f>
        <v>#REF!</v>
      </c>
      <c r="F5" s="30" t="e">
        <f t="shared" si="0"/>
        <v>#REF!</v>
      </c>
      <c r="G5" s="30" t="e">
        <f t="shared" si="0"/>
        <v>#REF!</v>
      </c>
      <c r="H5" s="26"/>
      <c r="I5" s="21"/>
      <c r="J5" s="31" t="e">
        <f>SUM(J3:J4)</f>
        <v>#REF!</v>
      </c>
      <c r="K5" s="31" t="e">
        <f>SUM(K3:K4)</f>
        <v>#REF!</v>
      </c>
    </row>
    <row r="6" spans="1:11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</row>
    <row r="8" spans="1:11" x14ac:dyDescent="0.25">
      <c r="F8" s="6" t="e">
        <f>D5*2300</f>
        <v>#REF!</v>
      </c>
    </row>
    <row r="9" spans="1:11" x14ac:dyDescent="0.25">
      <c r="F9" s="2" t="e">
        <f>F8*30%</f>
        <v>#REF!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3A0B-E5DE-4902-94B2-9A3541C5C54D}">
  <dimension ref="B17:H40"/>
  <sheetViews>
    <sheetView topLeftCell="A28" zoomScale="130" zoomScaleNormal="130" workbookViewId="0">
      <selection activeCell="F31" sqref="F31"/>
    </sheetView>
  </sheetViews>
  <sheetFormatPr defaultRowHeight="15" x14ac:dyDescent="0.25"/>
  <sheetData>
    <row r="17" spans="2:8" ht="15.75" thickBot="1" x14ac:dyDescent="0.3"/>
    <row r="18" spans="2:8" ht="15.75" thickBot="1" x14ac:dyDescent="0.3">
      <c r="B18" s="11">
        <v>1</v>
      </c>
      <c r="C18" s="11" t="s">
        <v>27</v>
      </c>
      <c r="D18" s="11" t="s">
        <v>28</v>
      </c>
      <c r="E18" s="11">
        <v>6</v>
      </c>
      <c r="F18" s="11">
        <v>0</v>
      </c>
      <c r="G18" s="11">
        <v>0</v>
      </c>
      <c r="H18" s="11"/>
    </row>
    <row r="19" spans="2:8" ht="15.75" thickBot="1" x14ac:dyDescent="0.3">
      <c r="B19" s="11">
        <v>2</v>
      </c>
      <c r="C19" s="11" t="s">
        <v>29</v>
      </c>
      <c r="D19" s="11" t="s">
        <v>28</v>
      </c>
      <c r="E19" s="11">
        <v>6</v>
      </c>
      <c r="F19" s="11">
        <v>0</v>
      </c>
      <c r="G19" s="11">
        <v>0</v>
      </c>
      <c r="H19" s="11"/>
    </row>
    <row r="20" spans="2:8" ht="15.75" thickBot="1" x14ac:dyDescent="0.3">
      <c r="B20" s="11">
        <v>3</v>
      </c>
      <c r="C20" s="11" t="s">
        <v>30</v>
      </c>
      <c r="D20" s="11" t="s">
        <v>28</v>
      </c>
      <c r="E20" s="11">
        <v>6</v>
      </c>
      <c r="F20" s="11">
        <v>0</v>
      </c>
      <c r="G20" s="11">
        <v>0</v>
      </c>
      <c r="H20" s="11"/>
    </row>
    <row r="21" spans="2:8" ht="15.75" thickBot="1" x14ac:dyDescent="0.3">
      <c r="B21" s="11">
        <v>4</v>
      </c>
      <c r="C21" s="11" t="s">
        <v>31</v>
      </c>
      <c r="D21" s="11" t="s">
        <v>28</v>
      </c>
      <c r="E21" s="11">
        <v>6</v>
      </c>
      <c r="F21" s="11">
        <v>0</v>
      </c>
      <c r="G21" s="11">
        <v>0</v>
      </c>
      <c r="H21" s="11"/>
    </row>
    <row r="22" spans="2:8" ht="15.75" thickBot="1" x14ac:dyDescent="0.3">
      <c r="B22" s="11">
        <v>5</v>
      </c>
      <c r="C22" s="11" t="s">
        <v>32</v>
      </c>
      <c r="D22" s="11" t="s">
        <v>28</v>
      </c>
      <c r="E22" s="11">
        <v>6</v>
      </c>
      <c r="F22" s="11">
        <v>0</v>
      </c>
      <c r="G22" s="11">
        <v>0</v>
      </c>
      <c r="H22" s="11"/>
    </row>
    <row r="23" spans="2:8" ht="15.75" thickBot="1" x14ac:dyDescent="0.3">
      <c r="B23" s="11">
        <v>6</v>
      </c>
      <c r="C23" s="11" t="s">
        <v>33</v>
      </c>
      <c r="D23" s="11" t="s">
        <v>28</v>
      </c>
      <c r="E23" s="11">
        <v>6</v>
      </c>
      <c r="F23" s="11">
        <v>0</v>
      </c>
      <c r="G23" s="11">
        <v>0</v>
      </c>
      <c r="H23" s="11"/>
    </row>
    <row r="24" spans="2:8" ht="15.75" thickBot="1" x14ac:dyDescent="0.3">
      <c r="B24" s="34" t="s">
        <v>2</v>
      </c>
      <c r="C24" s="34">
        <v>6</v>
      </c>
      <c r="D24" s="34">
        <v>0</v>
      </c>
      <c r="E24" s="34">
        <v>36</v>
      </c>
      <c r="F24" s="34">
        <v>0</v>
      </c>
      <c r="G24" s="34">
        <v>0</v>
      </c>
      <c r="H24" s="33"/>
    </row>
    <row r="25" spans="2:8" x14ac:dyDescent="0.25">
      <c r="G25" s="12"/>
    </row>
    <row r="26" spans="2:8" ht="15.75" thickBot="1" x14ac:dyDescent="0.3"/>
    <row r="27" spans="2:8" ht="15.75" thickBot="1" x14ac:dyDescent="0.3">
      <c r="B27" s="11"/>
      <c r="C27" s="13"/>
      <c r="D27" s="11"/>
      <c r="E27" s="11"/>
      <c r="F27" s="11"/>
      <c r="G27" s="11"/>
    </row>
    <row r="28" spans="2:8" ht="48.75" thickBot="1" x14ac:dyDescent="0.3">
      <c r="B28" s="35" t="s">
        <v>26</v>
      </c>
      <c r="C28" s="35" t="s">
        <v>34</v>
      </c>
      <c r="D28" s="35" t="s">
        <v>35</v>
      </c>
      <c r="E28" s="35" t="s">
        <v>36</v>
      </c>
      <c r="G28" s="35" t="s">
        <v>37</v>
      </c>
    </row>
    <row r="29" spans="2:8" ht="23.25" thickBot="1" x14ac:dyDescent="0.3">
      <c r="B29" s="36">
        <v>1</v>
      </c>
      <c r="C29" s="37" t="s">
        <v>27</v>
      </c>
      <c r="D29" s="36" t="s">
        <v>38</v>
      </c>
      <c r="E29" s="36">
        <v>46.39</v>
      </c>
      <c r="F29" s="1">
        <f>E29*10.764</f>
        <v>499.34195999999997</v>
      </c>
      <c r="G29" s="36">
        <v>8</v>
      </c>
    </row>
    <row r="30" spans="2:8" ht="15.75" thickBot="1" x14ac:dyDescent="0.3">
      <c r="B30" s="36">
        <v>2</v>
      </c>
      <c r="C30" s="37" t="s">
        <v>27</v>
      </c>
      <c r="D30" s="36" t="s">
        <v>39</v>
      </c>
      <c r="E30" s="36">
        <v>46.39</v>
      </c>
      <c r="F30" s="1">
        <f t="shared" ref="F30:F39" si="0">E30*10.764</f>
        <v>499.34195999999997</v>
      </c>
      <c r="G30" s="36">
        <v>12</v>
      </c>
      <c r="H30" s="10"/>
    </row>
    <row r="31" spans="2:8" ht="23.25" thickBot="1" x14ac:dyDescent="0.3">
      <c r="B31" s="36">
        <v>3</v>
      </c>
      <c r="C31" s="37" t="s">
        <v>29</v>
      </c>
      <c r="D31" s="36" t="s">
        <v>38</v>
      </c>
      <c r="E31" s="36">
        <v>66.8</v>
      </c>
      <c r="F31" s="1">
        <f t="shared" si="0"/>
        <v>719.03519999999992</v>
      </c>
      <c r="G31" s="36">
        <v>8</v>
      </c>
      <c r="H31" s="10"/>
    </row>
    <row r="32" spans="2:8" ht="15.75" thickBot="1" x14ac:dyDescent="0.3">
      <c r="B32" s="36">
        <v>4</v>
      </c>
      <c r="C32" s="37" t="s">
        <v>29</v>
      </c>
      <c r="D32" s="36" t="s">
        <v>40</v>
      </c>
      <c r="E32" s="36">
        <v>66.8</v>
      </c>
      <c r="F32" s="1">
        <f t="shared" si="0"/>
        <v>719.03519999999992</v>
      </c>
      <c r="G32" s="36">
        <v>12</v>
      </c>
      <c r="H32" s="10"/>
    </row>
    <row r="33" spans="2:8" ht="23.25" thickBot="1" x14ac:dyDescent="0.3">
      <c r="B33" s="36">
        <v>5</v>
      </c>
      <c r="C33" s="37" t="s">
        <v>30</v>
      </c>
      <c r="D33" s="36" t="s">
        <v>38</v>
      </c>
      <c r="E33" s="36">
        <v>46.39</v>
      </c>
      <c r="F33" s="1">
        <f t="shared" si="0"/>
        <v>499.34195999999997</v>
      </c>
      <c r="G33" s="36">
        <v>8</v>
      </c>
      <c r="H33" s="10"/>
    </row>
    <row r="34" spans="2:8" ht="15.75" thickBot="1" x14ac:dyDescent="0.3">
      <c r="B34" s="36">
        <v>6</v>
      </c>
      <c r="C34" s="37" t="s">
        <v>30</v>
      </c>
      <c r="D34" s="36" t="s">
        <v>39</v>
      </c>
      <c r="E34" s="36">
        <v>46.39</v>
      </c>
      <c r="F34" s="1">
        <f t="shared" si="0"/>
        <v>499.34195999999997</v>
      </c>
      <c r="G34" s="36">
        <v>12</v>
      </c>
      <c r="H34" s="10"/>
    </row>
    <row r="35" spans="2:8" ht="15.75" thickBot="1" x14ac:dyDescent="0.3">
      <c r="B35" s="36">
        <v>7</v>
      </c>
      <c r="C35" s="37" t="s">
        <v>31</v>
      </c>
      <c r="D35" s="36" t="s">
        <v>39</v>
      </c>
      <c r="E35" s="36">
        <v>46.39</v>
      </c>
      <c r="F35" s="1">
        <f t="shared" si="0"/>
        <v>499.34195999999997</v>
      </c>
      <c r="G35" s="36">
        <v>20</v>
      </c>
      <c r="H35" s="10"/>
    </row>
    <row r="36" spans="2:8" ht="23.25" thickBot="1" x14ac:dyDescent="0.3">
      <c r="B36" s="36">
        <v>8</v>
      </c>
      <c r="C36" s="37" t="s">
        <v>32</v>
      </c>
      <c r="D36" s="36" t="s">
        <v>38</v>
      </c>
      <c r="E36" s="36">
        <v>46.39</v>
      </c>
      <c r="F36" s="1">
        <f t="shared" si="0"/>
        <v>499.34195999999997</v>
      </c>
      <c r="G36" s="36">
        <v>8</v>
      </c>
      <c r="H36" s="10"/>
    </row>
    <row r="37" spans="2:8" ht="15.75" thickBot="1" x14ac:dyDescent="0.3">
      <c r="B37" s="36">
        <v>9</v>
      </c>
      <c r="C37" s="37" t="s">
        <v>32</v>
      </c>
      <c r="D37" s="36" t="s">
        <v>39</v>
      </c>
      <c r="E37" s="36">
        <v>46.39</v>
      </c>
      <c r="F37" s="1">
        <f t="shared" si="0"/>
        <v>499.34195999999997</v>
      </c>
      <c r="G37" s="36">
        <v>12</v>
      </c>
    </row>
    <row r="38" spans="2:8" ht="23.25" thickBot="1" x14ac:dyDescent="0.3">
      <c r="B38" s="36">
        <v>10</v>
      </c>
      <c r="C38" s="37" t="s">
        <v>33</v>
      </c>
      <c r="D38" s="36" t="s">
        <v>38</v>
      </c>
      <c r="E38" s="36">
        <v>46.39</v>
      </c>
      <c r="F38" s="1">
        <f t="shared" si="0"/>
        <v>499.34195999999997</v>
      </c>
      <c r="G38" s="36">
        <v>6</v>
      </c>
    </row>
    <row r="39" spans="2:8" ht="15.75" thickBot="1" x14ac:dyDescent="0.3">
      <c r="B39" s="36">
        <v>11</v>
      </c>
      <c r="C39" s="37" t="s">
        <v>33</v>
      </c>
      <c r="D39" s="36" t="s">
        <v>39</v>
      </c>
      <c r="E39" s="36">
        <v>46.39</v>
      </c>
      <c r="F39" s="1">
        <f t="shared" si="0"/>
        <v>499.34195999999997</v>
      </c>
      <c r="G39" s="36">
        <v>14</v>
      </c>
    </row>
    <row r="40" spans="2:8" x14ac:dyDescent="0.25">
      <c r="G40" s="10">
        <f>SUM(G29:G39)</f>
        <v>120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I81"/>
  <sheetViews>
    <sheetView zoomScale="115" zoomScaleNormal="115" workbookViewId="0">
      <selection activeCell="I15" sqref="I15"/>
    </sheetView>
  </sheetViews>
  <sheetFormatPr defaultRowHeight="15" x14ac:dyDescent="0.25"/>
  <cols>
    <col min="7" max="7" width="12.42578125" customWidth="1"/>
  </cols>
  <sheetData>
    <row r="4" spans="1:9" x14ac:dyDescent="0.25">
      <c r="A4" s="17" t="s">
        <v>41</v>
      </c>
    </row>
    <row r="5" spans="1:9" x14ac:dyDescent="0.25">
      <c r="A5" s="9" t="s">
        <v>42</v>
      </c>
      <c r="D5" s="12" t="s">
        <v>13</v>
      </c>
      <c r="E5" s="12"/>
      <c r="F5" s="12" t="s">
        <v>44</v>
      </c>
    </row>
    <row r="6" spans="1:9" x14ac:dyDescent="0.25">
      <c r="A6" t="s">
        <v>43</v>
      </c>
      <c r="B6">
        <v>1</v>
      </c>
      <c r="C6" t="s">
        <v>24</v>
      </c>
      <c r="D6">
        <v>66.8</v>
      </c>
      <c r="E6" s="1">
        <f>D6*10.764</f>
        <v>719.03519999999992</v>
      </c>
      <c r="F6">
        <v>9.34</v>
      </c>
      <c r="G6" s="1">
        <f t="shared" ref="G6:G9" si="0">F6*10.764</f>
        <v>100.53576</v>
      </c>
      <c r="H6" s="1">
        <f>E6+G6</f>
        <v>819.5709599999999</v>
      </c>
      <c r="I6">
        <f>D6+F6</f>
        <v>76.14</v>
      </c>
    </row>
    <row r="7" spans="1:9" x14ac:dyDescent="0.25">
      <c r="B7">
        <v>2</v>
      </c>
      <c r="C7" t="s">
        <v>24</v>
      </c>
      <c r="D7">
        <v>66.8</v>
      </c>
      <c r="E7" s="1">
        <f t="shared" ref="E7:E9" si="1">D7*10.764</f>
        <v>719.03519999999992</v>
      </c>
      <c r="F7">
        <v>9.34</v>
      </c>
      <c r="G7" s="1">
        <f t="shared" si="0"/>
        <v>100.53576</v>
      </c>
      <c r="H7" s="1">
        <f t="shared" ref="H7:H9" si="2">E7+G7</f>
        <v>819.5709599999999</v>
      </c>
    </row>
    <row r="8" spans="1:9" x14ac:dyDescent="0.25">
      <c r="B8">
        <v>3</v>
      </c>
      <c r="C8" t="s">
        <v>24</v>
      </c>
      <c r="D8">
        <v>66.8</v>
      </c>
      <c r="E8" s="1">
        <f t="shared" si="1"/>
        <v>719.03519999999992</v>
      </c>
      <c r="F8">
        <v>9.34</v>
      </c>
      <c r="G8" s="1">
        <f t="shared" si="0"/>
        <v>100.53576</v>
      </c>
      <c r="H8" s="1">
        <f t="shared" si="2"/>
        <v>819.5709599999999</v>
      </c>
    </row>
    <row r="9" spans="1:9" x14ac:dyDescent="0.25">
      <c r="B9">
        <v>4</v>
      </c>
      <c r="C9" t="s">
        <v>24</v>
      </c>
      <c r="D9">
        <v>66.8</v>
      </c>
      <c r="E9" s="1">
        <f t="shared" si="1"/>
        <v>719.03519999999992</v>
      </c>
      <c r="F9">
        <v>9.34</v>
      </c>
      <c r="G9" s="1">
        <f t="shared" si="0"/>
        <v>100.53576</v>
      </c>
      <c r="H9" s="1">
        <f t="shared" si="2"/>
        <v>819.5709599999999</v>
      </c>
      <c r="I9">
        <f>I6*1.4</f>
        <v>106.59599999999999</v>
      </c>
    </row>
    <row r="10" spans="1:9" x14ac:dyDescent="0.25">
      <c r="I10">
        <f>I9*10.764</f>
        <v>1147.3993439999999</v>
      </c>
    </row>
    <row r="11" spans="1:9" ht="13.5" customHeight="1" x14ac:dyDescent="0.25"/>
    <row r="12" spans="1:9" ht="13.5" customHeight="1" x14ac:dyDescent="0.25">
      <c r="I12">
        <v>4800</v>
      </c>
    </row>
    <row r="13" spans="1:9" ht="13.5" customHeight="1" x14ac:dyDescent="0.25">
      <c r="I13">
        <f>I10*I12</f>
        <v>5507516.8511999995</v>
      </c>
    </row>
    <row r="14" spans="1:9" ht="13.5" customHeight="1" x14ac:dyDescent="0.25"/>
    <row r="15" spans="1:9" ht="13.5" customHeight="1" x14ac:dyDescent="0.25">
      <c r="I15">
        <f>I13/H6</f>
        <v>6720</v>
      </c>
    </row>
    <row r="26" spans="1:7" x14ac:dyDescent="0.25">
      <c r="A26" s="17" t="s">
        <v>45</v>
      </c>
    </row>
    <row r="27" spans="1:7" x14ac:dyDescent="0.25">
      <c r="A27" s="9" t="s">
        <v>42</v>
      </c>
      <c r="D27" s="12" t="s">
        <v>13</v>
      </c>
      <c r="E27" s="12"/>
      <c r="F27" s="12" t="s">
        <v>44</v>
      </c>
    </row>
    <row r="28" spans="1:7" x14ac:dyDescent="0.25">
      <c r="A28" t="s">
        <v>43</v>
      </c>
      <c r="B28">
        <v>1</v>
      </c>
      <c r="C28" t="s">
        <v>25</v>
      </c>
      <c r="D28">
        <v>46.39</v>
      </c>
      <c r="E28" s="1">
        <f t="shared" ref="E28:E31" si="3">D28*10.764</f>
        <v>499.34195999999997</v>
      </c>
      <c r="F28">
        <v>7.32</v>
      </c>
      <c r="G28" s="1">
        <f t="shared" ref="G28:G31" si="4">F28*10.764</f>
        <v>78.792479999999998</v>
      </c>
    </row>
    <row r="29" spans="1:7" x14ac:dyDescent="0.25">
      <c r="B29">
        <v>2</v>
      </c>
      <c r="C29" t="s">
        <v>25</v>
      </c>
      <c r="D29">
        <v>46.39</v>
      </c>
      <c r="E29" s="1">
        <f t="shared" si="3"/>
        <v>499.34195999999997</v>
      </c>
      <c r="F29">
        <v>7.32</v>
      </c>
      <c r="G29" s="1">
        <f t="shared" si="4"/>
        <v>78.792479999999998</v>
      </c>
    </row>
    <row r="30" spans="1:7" x14ac:dyDescent="0.25">
      <c r="B30">
        <v>3</v>
      </c>
      <c r="C30" t="s">
        <v>25</v>
      </c>
      <c r="D30">
        <v>46.39</v>
      </c>
      <c r="E30" s="1">
        <f t="shared" si="3"/>
        <v>499.34195999999997</v>
      </c>
      <c r="F30">
        <v>7.32</v>
      </c>
      <c r="G30" s="1">
        <f t="shared" si="4"/>
        <v>78.792479999999998</v>
      </c>
    </row>
    <row r="31" spans="1:7" x14ac:dyDescent="0.25">
      <c r="B31">
        <v>4</v>
      </c>
      <c r="C31" t="s">
        <v>25</v>
      </c>
      <c r="D31">
        <v>46.39</v>
      </c>
      <c r="E31" s="1">
        <f t="shared" si="3"/>
        <v>499.34195999999997</v>
      </c>
      <c r="F31">
        <v>7.32</v>
      </c>
      <c r="G31" s="1">
        <f t="shared" si="4"/>
        <v>78.792479999999998</v>
      </c>
    </row>
    <row r="41" spans="1:7" x14ac:dyDescent="0.25">
      <c r="A41" s="38" t="s">
        <v>46</v>
      </c>
      <c r="B41" s="32"/>
      <c r="C41" s="32"/>
      <c r="D41" s="32"/>
      <c r="E41" s="32"/>
      <c r="F41" s="32"/>
    </row>
    <row r="42" spans="1:7" x14ac:dyDescent="0.25">
      <c r="A42" s="39" t="s">
        <v>47</v>
      </c>
      <c r="B42" s="32"/>
      <c r="C42" s="32"/>
      <c r="D42" s="40" t="s">
        <v>13</v>
      </c>
      <c r="E42" s="40"/>
      <c r="F42" s="40" t="s">
        <v>44</v>
      </c>
    </row>
    <row r="43" spans="1:7" x14ac:dyDescent="0.25">
      <c r="A43" s="32" t="s">
        <v>43</v>
      </c>
      <c r="B43" s="32">
        <v>1</v>
      </c>
      <c r="C43" t="s">
        <v>25</v>
      </c>
      <c r="D43">
        <v>46.39</v>
      </c>
      <c r="E43" s="1">
        <f t="shared" ref="E43:E46" si="5">D43*10.764</f>
        <v>499.34195999999997</v>
      </c>
      <c r="F43">
        <v>7.32</v>
      </c>
      <c r="G43" s="1">
        <f t="shared" ref="G43:G46" si="6">F43*10.764</f>
        <v>78.792479999999998</v>
      </c>
    </row>
    <row r="44" spans="1:7" x14ac:dyDescent="0.25">
      <c r="A44" s="32"/>
      <c r="B44" s="32">
        <v>2</v>
      </c>
      <c r="C44" t="s">
        <v>25</v>
      </c>
      <c r="D44">
        <v>46.39</v>
      </c>
      <c r="E44" s="1">
        <f t="shared" si="5"/>
        <v>499.34195999999997</v>
      </c>
      <c r="F44">
        <v>7.32</v>
      </c>
      <c r="G44" s="1">
        <f t="shared" si="6"/>
        <v>78.792479999999998</v>
      </c>
    </row>
    <row r="45" spans="1:7" x14ac:dyDescent="0.25">
      <c r="A45" s="32"/>
      <c r="B45" s="32">
        <v>3</v>
      </c>
      <c r="C45" t="s">
        <v>25</v>
      </c>
      <c r="D45">
        <v>46.39</v>
      </c>
      <c r="E45" s="1">
        <f t="shared" si="5"/>
        <v>499.34195999999997</v>
      </c>
      <c r="F45">
        <v>7.32</v>
      </c>
      <c r="G45" s="1">
        <f t="shared" si="6"/>
        <v>78.792479999999998</v>
      </c>
    </row>
    <row r="46" spans="1:7" x14ac:dyDescent="0.25">
      <c r="A46" s="32"/>
      <c r="B46" s="32">
        <v>4</v>
      </c>
      <c r="C46" t="s">
        <v>25</v>
      </c>
      <c r="D46">
        <v>46.39</v>
      </c>
      <c r="E46" s="1">
        <f t="shared" si="5"/>
        <v>499.34195999999997</v>
      </c>
      <c r="F46">
        <v>7.32</v>
      </c>
      <c r="G46" s="1">
        <f t="shared" si="6"/>
        <v>78.792479999999998</v>
      </c>
    </row>
    <row r="48" spans="1:7" x14ac:dyDescent="0.25">
      <c r="A48" s="9" t="s">
        <v>48</v>
      </c>
    </row>
    <row r="49" spans="1:7" x14ac:dyDescent="0.25">
      <c r="A49" s="32" t="s">
        <v>43</v>
      </c>
      <c r="B49" s="32">
        <v>1</v>
      </c>
      <c r="C49" t="s">
        <v>25</v>
      </c>
      <c r="D49">
        <v>46.39</v>
      </c>
      <c r="E49" s="1">
        <f t="shared" ref="E49:E52" si="7">D49*10.764</f>
        <v>499.34195999999997</v>
      </c>
      <c r="F49">
        <v>7.32</v>
      </c>
      <c r="G49" s="1">
        <f t="shared" ref="G49:G52" si="8">F49*10.764</f>
        <v>78.792479999999998</v>
      </c>
    </row>
    <row r="50" spans="1:7" x14ac:dyDescent="0.25">
      <c r="A50" s="32"/>
      <c r="B50" s="32">
        <v>2</v>
      </c>
      <c r="C50" t="s">
        <v>25</v>
      </c>
      <c r="D50">
        <v>46.39</v>
      </c>
      <c r="E50" s="1">
        <f t="shared" si="7"/>
        <v>499.34195999999997</v>
      </c>
      <c r="F50">
        <v>7.32</v>
      </c>
      <c r="G50" s="1">
        <f t="shared" si="8"/>
        <v>78.792479999999998</v>
      </c>
    </row>
    <row r="51" spans="1:7" x14ac:dyDescent="0.25">
      <c r="A51" s="32"/>
      <c r="B51" s="32">
        <v>3</v>
      </c>
      <c r="C51" t="s">
        <v>25</v>
      </c>
      <c r="D51">
        <v>46.39</v>
      </c>
      <c r="E51" s="1">
        <f t="shared" si="7"/>
        <v>499.34195999999997</v>
      </c>
      <c r="F51">
        <v>7.32</v>
      </c>
      <c r="G51" s="1">
        <f t="shared" si="8"/>
        <v>78.792479999999998</v>
      </c>
    </row>
    <row r="52" spans="1:7" x14ac:dyDescent="0.25">
      <c r="A52" s="32"/>
      <c r="B52" s="32">
        <v>4</v>
      </c>
      <c r="C52" t="s">
        <v>25</v>
      </c>
      <c r="D52">
        <v>46.39</v>
      </c>
      <c r="E52" s="1">
        <f t="shared" si="7"/>
        <v>499.34195999999997</v>
      </c>
      <c r="F52">
        <v>7.32</v>
      </c>
      <c r="G52" s="1">
        <f t="shared" si="8"/>
        <v>78.792479999999998</v>
      </c>
    </row>
    <row r="71" spans="1:7" x14ac:dyDescent="0.25">
      <c r="A71" s="38" t="s">
        <v>49</v>
      </c>
      <c r="B71" s="32"/>
      <c r="C71" s="32"/>
      <c r="D71" s="32"/>
      <c r="E71" s="32"/>
      <c r="F71" s="32"/>
    </row>
    <row r="72" spans="1:7" x14ac:dyDescent="0.25">
      <c r="A72" s="39" t="s">
        <v>42</v>
      </c>
      <c r="B72" s="32"/>
      <c r="C72" s="32"/>
      <c r="D72" s="40" t="s">
        <v>13</v>
      </c>
      <c r="E72" s="40"/>
      <c r="F72" s="40" t="s">
        <v>44</v>
      </c>
    </row>
    <row r="73" spans="1:7" x14ac:dyDescent="0.25">
      <c r="A73" s="32" t="s">
        <v>43</v>
      </c>
      <c r="B73" s="32">
        <v>1</v>
      </c>
      <c r="C73" t="s">
        <v>25</v>
      </c>
      <c r="D73">
        <v>46.39</v>
      </c>
      <c r="E73" s="1">
        <f t="shared" ref="E73:E76" si="9">D73*10.764</f>
        <v>499.34195999999997</v>
      </c>
      <c r="F73">
        <v>7.32</v>
      </c>
      <c r="G73" s="1">
        <f t="shared" ref="G73:G76" si="10">F73*10.764</f>
        <v>78.792479999999998</v>
      </c>
    </row>
    <row r="74" spans="1:7" x14ac:dyDescent="0.25">
      <c r="A74" s="32"/>
      <c r="B74" s="32">
        <v>2</v>
      </c>
      <c r="C74" t="s">
        <v>25</v>
      </c>
      <c r="D74">
        <v>46.39</v>
      </c>
      <c r="E74" s="1">
        <f t="shared" si="9"/>
        <v>499.34195999999997</v>
      </c>
      <c r="F74">
        <v>7.32</v>
      </c>
      <c r="G74" s="1">
        <f t="shared" si="10"/>
        <v>78.792479999999998</v>
      </c>
    </row>
    <row r="75" spans="1:7" x14ac:dyDescent="0.25">
      <c r="A75" s="32"/>
      <c r="B75" s="32">
        <v>3</v>
      </c>
      <c r="C75" t="s">
        <v>25</v>
      </c>
      <c r="D75">
        <v>46.39</v>
      </c>
      <c r="E75" s="1">
        <f t="shared" si="9"/>
        <v>499.34195999999997</v>
      </c>
      <c r="F75">
        <v>7.32</v>
      </c>
      <c r="G75" s="1">
        <f t="shared" si="10"/>
        <v>78.792479999999998</v>
      </c>
    </row>
    <row r="76" spans="1:7" x14ac:dyDescent="0.25">
      <c r="A76" s="32"/>
      <c r="B76" s="32">
        <v>4</v>
      </c>
      <c r="C76" t="s">
        <v>25</v>
      </c>
      <c r="D76">
        <v>46.39</v>
      </c>
      <c r="E76" s="1">
        <f t="shared" si="9"/>
        <v>499.34195999999997</v>
      </c>
      <c r="F76">
        <v>7.32</v>
      </c>
      <c r="G76" s="1">
        <f t="shared" si="10"/>
        <v>78.792479999999998</v>
      </c>
    </row>
    <row r="81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 -Wing</vt:lpstr>
      <vt:lpstr>B-Wing </vt:lpstr>
      <vt:lpstr>C-Wing</vt:lpstr>
      <vt:lpstr>D-Wing </vt:lpstr>
      <vt:lpstr>E-Wing</vt:lpstr>
      <vt:lpstr>F-Wing</vt:lpstr>
      <vt:lpstr>Total</vt:lpstr>
      <vt:lpstr>RERA</vt:lpstr>
      <vt:lpstr>Typical 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2025-02-20T04:52:04Z</dcterms:modified>
</cp:coreProperties>
</file>