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37108829-1106-40BF-84AE-66DD45092F7B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8" i="1" l="1"/>
  <c r="G13" i="1" l="1"/>
  <c r="F23" i="1"/>
  <c r="F22" i="1"/>
  <c r="F21" i="1"/>
  <c r="F20" i="1"/>
  <c r="F19" i="1"/>
  <c r="F17" i="1"/>
  <c r="F16" i="1"/>
  <c r="F24" i="1" s="1"/>
  <c r="H13" i="1" s="1"/>
  <c r="F15" i="1"/>
  <c r="F14" i="1"/>
  <c r="F13" i="1"/>
  <c r="C31" i="1"/>
  <c r="D31" i="1" s="1"/>
  <c r="H30" i="1"/>
  <c r="G30" i="1"/>
  <c r="C30" i="1"/>
  <c r="D30" i="1" s="1"/>
  <c r="I30" i="1" s="1"/>
  <c r="G29" i="1"/>
  <c r="G28" i="1"/>
  <c r="B29" i="1"/>
  <c r="C29" i="1" s="1"/>
  <c r="B28" i="1"/>
  <c r="C28" i="1" s="1"/>
  <c r="B21" i="1"/>
  <c r="H6" i="1"/>
  <c r="G6" i="1"/>
  <c r="F6" i="1" s="1"/>
  <c r="D28" i="1" l="1"/>
  <c r="I28" i="1" s="1"/>
  <c r="H28" i="1"/>
  <c r="D29" i="1"/>
  <c r="I29" i="1" s="1"/>
  <c r="H29" i="1"/>
  <c r="G31" i="1" l="1"/>
  <c r="H31" i="1"/>
  <c r="I31" i="1" l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2" i="1" l="1"/>
  <c r="B19" i="1"/>
  <c r="B18" i="1"/>
  <c r="B20" i="1"/>
</calcChain>
</file>

<file path=xl/sharedStrings.xml><?xml version="1.0" encoding="utf-8"?>
<sst xmlns="http://schemas.openxmlformats.org/spreadsheetml/2006/main" count="36" uniqueCount="31">
  <si>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</si>
  <si>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</si>
  <si>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</si>
  <si>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</si>
  <si>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</si>
  <si>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</si>
  <si>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</si>
  <si>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</si>
  <si>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</si>
  <si>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</si>
  <si>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</si>
  <si>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</si>
  <si>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</si>
  <si>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</si>
  <si>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</si>
  <si>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</si>
  <si>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</si>
  <si>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</si>
  <si>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</si>
  <si>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</si>
  <si>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</si>
  <si>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>IGR</t>
  </si>
  <si>
    <t>Area</t>
  </si>
  <si>
    <t>RV</t>
  </si>
  <si>
    <t>Flat No.</t>
  </si>
  <si>
    <t>Measurement Carpet</t>
  </si>
  <si>
    <t>Agreement Carpet Area</t>
  </si>
  <si>
    <t>DV</t>
  </si>
  <si>
    <t>Built up</t>
  </si>
  <si>
    <t>Balcony</t>
  </si>
  <si>
    <t>Total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</si>
</sst>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7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43" fontId="0" fillId="0" borderId="0" xfId="0" applyNumberFormat="1" applyFont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0" borderId="0" xfId="0" applyFont="1"/>
    <xf numFmtId="0" fontId="7" fillId="0" borderId="1" xfId="0" applyFont="1" applyFill="1" applyBorder="1"/>
    <xf numFmtId="0" fontId="0" fillId="0" borderId="1" xfId="0" applyFill="1" applyBorder="1"/>
    <xf numFmtId="43" fontId="7" fillId="0" borderId="1" xfId="0" applyNumberFormat="1" applyFont="1" applyFill="1" applyBorder="1"/>
    <xf numFmtId="43" fontId="0" fillId="0" borderId="1" xfId="0" applyNumberFormat="1" applyFill="1" applyBorder="1"/>
    <xf numFmtId="0" fontId="6" fillId="0" borderId="1" xfId="0" applyFont="1" applyFill="1" applyBorder="1"/>
    <xf numFmtId="43" fontId="6" fillId="0" borderId="1" xfId="0" applyNumberFormat="1" applyFont="1" applyFill="1" applyBorder="1"/>
    <xf numFmtId="0" fontId="0" fillId="2" borderId="1" xfId="0" applyFont="1" applyFill="1" applyBorder="1"/>
    <xf numFmtId="43" fontId="0" fillId="2" borderId="1" xfId="0" applyNumberFormat="1" applyFont="1" applyFill="1" applyBorder="1"/>
    <xf numFmtId="0" fontId="7" fillId="2" borderId="1" xfId="0" applyFont="1" applyFill="1" applyBorder="1"/>
    <xf numFmtId="43" fontId="7" fillId="2" borderId="1" xfId="0" applyNumberFormat="1" applyFont="1" applyFill="1" applyBorder="1"/>
    <xf numFmtId="43" fontId="0" fillId="2" borderId="1" xfId="0" applyNumberFormat="1" applyFill="1" applyBorder="1"/>
    <xf numFmtId="0" fontId="0" fillId="2" borderId="1" xfId="0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37</xdr:row>
      <xdr:rowOff>20036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7EAAAE-4ADD-4FC4-9E58-2086A3178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706853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229823</xdr:colOff>
      <xdr:row>36</xdr:row>
      <xdr:rowOff>48589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798AE5-F5E5-4D76-A967-4DA2310F5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64223" cy="6906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38</xdr:row>
      <xdr:rowOff>67695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EE5320-B077-4051-A5BD-763F5CA4F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7306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15</xdr:col>
      <xdr:colOff>363277</xdr:colOff>
      <xdr:row>49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A5F709-BDB4-4AB7-B5D3-8D0E4C06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507277" cy="8373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2" zoomScaleNormal="100" workbookViewId="0">
      <selection activeCell="E16" sqref="E16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5"/>
      <c r="B1" s="23"/>
      <c r="C1" s="15"/>
      <c r="F1" s="35"/>
      <c r="G1" s="23"/>
      <c r="H1" s="2"/>
      <c r="I1" s="3"/>
      <c r="L1" s="1"/>
      <c r="M1" s="2"/>
      <c r="N1" s="2"/>
      <c r="O1" s="3"/>
    </row>
    <row r="2" spans="1:15" ht="16.5" x14ac:dyDescent="0.3">
      <c r="A2" s="19" t="s">
        <v>24</v>
      </c>
      <c r="B2" s="24"/>
      <c r="C2" s="24"/>
      <c r="D2" s="28"/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25">
        <v>5000</v>
      </c>
      <c r="C3" s="25"/>
      <c r="D3" s="22"/>
      <c r="E3" s="16"/>
      <c r="F3" s="48">
        <v>2013</v>
      </c>
      <c r="G3" s="37">
        <v>2025</v>
      </c>
      <c r="H3" s="49">
        <f>G3-F3</f>
        <v>12</v>
      </c>
      <c r="M3" s="6"/>
      <c r="N3" s="7"/>
      <c r="O3" s="5"/>
    </row>
    <row r="4" spans="1:15" ht="33" x14ac:dyDescent="0.3">
      <c r="A4" s="36" t="s">
        <v>1</v>
      </c>
      <c r="B4" s="25">
        <v>2200</v>
      </c>
      <c r="C4" s="25"/>
      <c r="D4" s="40"/>
      <c r="E4" s="50"/>
      <c r="F4" s="51"/>
      <c r="H4" s="49"/>
      <c r="L4" s="31"/>
      <c r="M4" s="6"/>
      <c r="N4" s="7"/>
      <c r="O4" s="5"/>
    </row>
    <row r="5" spans="1:15" ht="16.5" x14ac:dyDescent="0.3">
      <c r="A5" s="19" t="s">
        <v>2</v>
      </c>
      <c r="B5" s="25">
        <f>B3-B4</f>
        <v>2800</v>
      </c>
      <c r="C5" s="25"/>
      <c r="D5" s="40"/>
      <c r="E5" s="56"/>
      <c r="F5" s="56" t="s">
        <v>26</v>
      </c>
      <c r="G5" s="37" t="s">
        <v>28</v>
      </c>
      <c r="H5" s="57" t="s">
        <v>20</v>
      </c>
      <c r="I5" s="8"/>
      <c r="M5" s="6"/>
      <c r="N5" s="7"/>
      <c r="O5" s="5"/>
    </row>
    <row r="6" spans="1:15" ht="16.5" x14ac:dyDescent="0.3">
      <c r="A6" s="19" t="s">
        <v>3</v>
      </c>
      <c r="B6" s="25">
        <f>B4</f>
        <v>2200</v>
      </c>
      <c r="C6" s="25"/>
      <c r="D6" s="40"/>
      <c r="E6" s="56"/>
      <c r="F6" s="59">
        <f>G6/1.2</f>
        <v>631.93650000000002</v>
      </c>
      <c r="G6" s="56">
        <f>70.45*10.764</f>
        <v>758.32380000000001</v>
      </c>
      <c r="H6" s="57">
        <f>72.46*10.764</f>
        <v>779.95943999999986</v>
      </c>
      <c r="I6" s="12"/>
      <c r="J6" s="12"/>
      <c r="M6" s="6"/>
      <c r="N6" s="7"/>
      <c r="O6" s="5"/>
    </row>
    <row r="7" spans="1:15" ht="16.5" x14ac:dyDescent="0.3">
      <c r="A7" s="19" t="s">
        <v>4</v>
      </c>
      <c r="B7" s="19">
        <v>12</v>
      </c>
      <c r="C7" s="19"/>
      <c r="D7" s="41"/>
      <c r="E7" s="58"/>
      <c r="F7" s="56"/>
      <c r="G7" s="37"/>
      <c r="H7" s="59"/>
      <c r="I7" s="12"/>
      <c r="J7" s="12"/>
      <c r="M7" s="32"/>
      <c r="N7" s="33"/>
      <c r="O7" s="5"/>
    </row>
    <row r="8" spans="1:15" ht="16.5" x14ac:dyDescent="0.3">
      <c r="A8" s="19" t="s">
        <v>5</v>
      </c>
      <c r="B8" s="19">
        <f>B9-B7</f>
        <v>48</v>
      </c>
      <c r="C8" s="19"/>
      <c r="D8" s="42"/>
      <c r="E8" s="60"/>
      <c r="F8" s="56"/>
      <c r="G8" s="16"/>
      <c r="H8" s="59"/>
      <c r="I8" s="12"/>
      <c r="J8" s="12"/>
      <c r="M8" s="32"/>
      <c r="N8" s="33"/>
      <c r="O8" s="5"/>
    </row>
    <row r="9" spans="1:15" ht="16.5" x14ac:dyDescent="0.3">
      <c r="A9" s="19" t="s">
        <v>6</v>
      </c>
      <c r="B9" s="19">
        <v>60</v>
      </c>
      <c r="C9" s="19"/>
      <c r="D9" s="41"/>
      <c r="E9" s="58"/>
      <c r="F9" s="56"/>
      <c r="G9" s="52"/>
      <c r="H9" s="46"/>
      <c r="I9" s="12"/>
      <c r="J9" s="12"/>
      <c r="K9" s="10"/>
      <c r="L9" s="10"/>
      <c r="M9" s="9"/>
      <c r="N9" s="33"/>
      <c r="O9" s="5"/>
    </row>
    <row r="10" spans="1:15" ht="33" x14ac:dyDescent="0.3">
      <c r="A10" s="36" t="s">
        <v>7</v>
      </c>
      <c r="B10" s="19">
        <f>90*B7/B9</f>
        <v>18</v>
      </c>
      <c r="C10" s="19"/>
      <c r="D10" s="41"/>
      <c r="E10" s="58"/>
      <c r="F10" s="56"/>
      <c r="G10" s="37"/>
      <c r="H10" s="46"/>
      <c r="I10" s="12"/>
      <c r="J10" s="12"/>
      <c r="K10" s="10"/>
      <c r="L10" s="10"/>
      <c r="M10" s="9"/>
      <c r="N10" s="33"/>
      <c r="O10" s="5"/>
    </row>
    <row r="11" spans="1:15" ht="16.5" x14ac:dyDescent="0.3">
      <c r="A11" s="19"/>
      <c r="B11" s="26">
        <f>B10%</f>
        <v>0.18</v>
      </c>
      <c r="C11" s="26"/>
      <c r="D11" s="43"/>
      <c r="E11" s="61"/>
      <c r="F11" s="62"/>
      <c r="G11" s="16"/>
      <c r="H11" s="46"/>
      <c r="I11" s="12"/>
      <c r="J11" s="12"/>
      <c r="K11" s="10"/>
      <c r="L11" s="10"/>
      <c r="M11" s="9"/>
      <c r="N11" s="34"/>
      <c r="O11" s="5"/>
    </row>
    <row r="12" spans="1:15" ht="16.5" x14ac:dyDescent="0.3">
      <c r="A12" s="19" t="s">
        <v>8</v>
      </c>
      <c r="B12" s="25">
        <f>B6*B11</f>
        <v>396</v>
      </c>
      <c r="C12" s="25"/>
      <c r="D12" s="44"/>
      <c r="E12" s="58"/>
      <c r="F12" s="39" t="s">
        <v>25</v>
      </c>
      <c r="G12" s="16" t="s">
        <v>29</v>
      </c>
      <c r="H12" s="46" t="s">
        <v>30</v>
      </c>
      <c r="I12" s="30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25">
        <f>B6-B12</f>
        <v>1804</v>
      </c>
      <c r="C13" s="25"/>
      <c r="D13" s="44"/>
      <c r="E13" s="53"/>
      <c r="F13" s="16">
        <f>15.8*10.3</f>
        <v>162.74</v>
      </c>
      <c r="G13" s="16">
        <f>10.4*3.7</f>
        <v>38.480000000000004</v>
      </c>
      <c r="H13" s="46">
        <f>F24+G13</f>
        <v>653.50799999999992</v>
      </c>
      <c r="I13" s="12"/>
      <c r="J13" s="12"/>
      <c r="K13" s="10"/>
      <c r="L13" s="10"/>
      <c r="M13" s="54"/>
      <c r="N13" s="7"/>
      <c r="O13" s="5"/>
    </row>
    <row r="14" spans="1:15" ht="20.25" x14ac:dyDescent="0.3">
      <c r="A14" s="19" t="s">
        <v>2</v>
      </c>
      <c r="B14" s="25">
        <f>B5</f>
        <v>2800</v>
      </c>
      <c r="C14" s="25"/>
      <c r="D14" s="40"/>
      <c r="E14" s="16"/>
      <c r="F14" s="16">
        <f>7.1*2.8</f>
        <v>19.88</v>
      </c>
      <c r="G14" s="63"/>
      <c r="H14" s="46"/>
      <c r="I14" s="12"/>
      <c r="J14" s="12"/>
      <c r="K14" s="10"/>
      <c r="L14" s="10"/>
      <c r="M14" s="9"/>
      <c r="N14" s="7"/>
      <c r="O14" s="5"/>
    </row>
    <row r="15" spans="1:15" ht="16.5" x14ac:dyDescent="0.3">
      <c r="A15" s="19" t="s">
        <v>10</v>
      </c>
      <c r="B15" s="25">
        <f>B14+B13</f>
        <v>4604</v>
      </c>
      <c r="C15" s="25"/>
      <c r="D15" s="40"/>
      <c r="E15" s="16"/>
      <c r="F15" s="11">
        <f>10.3*6.2</f>
        <v>63.860000000000007</v>
      </c>
      <c r="H15" s="46"/>
      <c r="I15" s="10"/>
      <c r="J15" s="10"/>
      <c r="K15" s="10"/>
      <c r="L15" s="10"/>
      <c r="M15" s="9"/>
      <c r="N15" s="7"/>
      <c r="O15" s="5"/>
    </row>
    <row r="16" spans="1:15" ht="16.5" x14ac:dyDescent="0.3">
      <c r="A16" s="19" t="s">
        <v>22</v>
      </c>
      <c r="B16" s="20">
        <v>632</v>
      </c>
      <c r="C16" s="20"/>
      <c r="D16" s="45"/>
      <c r="E16" s="16"/>
      <c r="F16" s="47">
        <f>11.6*9.8</f>
        <v>113.68</v>
      </c>
      <c r="G16" s="16"/>
      <c r="H16" s="59"/>
      <c r="I16" s="8"/>
      <c r="N16" s="33"/>
      <c r="O16" s="5"/>
    </row>
    <row r="17" spans="1:15" ht="16.5" x14ac:dyDescent="0.3">
      <c r="A17" s="19" t="s">
        <v>11</v>
      </c>
      <c r="B17" s="21">
        <f>B15*B16</f>
        <v>2909728</v>
      </c>
      <c r="C17" s="21"/>
      <c r="D17" s="55"/>
      <c r="E17" s="16"/>
      <c r="F17" s="47">
        <f>14.11*10.5</f>
        <v>148.155</v>
      </c>
      <c r="G17" s="16"/>
      <c r="H17" s="59"/>
      <c r="I17" s="8"/>
      <c r="N17" s="17"/>
      <c r="O17" s="27"/>
    </row>
    <row r="18" spans="1:15" ht="16.5" hidden="1" x14ac:dyDescent="0.3">
      <c r="A18" s="19" t="s">
        <v>23</v>
      </c>
      <c r="B18" s="21">
        <f>B17*0.9</f>
        <v>2618755.2000000002</v>
      </c>
      <c r="C18" s="21"/>
      <c r="D18" s="55"/>
      <c r="E18" s="16"/>
      <c r="F18" s="16"/>
      <c r="G18" s="16"/>
      <c r="H18" s="59"/>
      <c r="I18" s="8"/>
      <c r="N18" s="17"/>
      <c r="O18" s="8"/>
    </row>
    <row r="19" spans="1:15" ht="16.5" x14ac:dyDescent="0.3">
      <c r="A19" s="19" t="s">
        <v>23</v>
      </c>
      <c r="B19" s="21">
        <f>B17*0.9</f>
        <v>2618755.2000000002</v>
      </c>
      <c r="C19" s="21"/>
      <c r="D19" s="55"/>
      <c r="E19" s="16"/>
      <c r="F19" s="16">
        <f>4.3*6.11</f>
        <v>26.273</v>
      </c>
      <c r="G19" s="16"/>
      <c r="H19" s="59"/>
      <c r="I19" s="8"/>
      <c r="N19" s="17"/>
      <c r="O19" s="8"/>
    </row>
    <row r="20" spans="1:15" ht="16.5" x14ac:dyDescent="0.3">
      <c r="A20" s="19" t="s">
        <v>27</v>
      </c>
      <c r="B20" s="21">
        <f>B17*0.8</f>
        <v>2327782.3999999999</v>
      </c>
      <c r="C20" s="21"/>
      <c r="D20" s="55"/>
      <c r="E20" s="16"/>
      <c r="F20" s="16">
        <f>4.3*7.6</f>
        <v>32.68</v>
      </c>
      <c r="G20" s="16"/>
      <c r="H20" s="59"/>
      <c r="I20" s="8"/>
      <c r="N20" s="17"/>
      <c r="O20" s="8"/>
    </row>
    <row r="21" spans="1:15" ht="20.25" x14ac:dyDescent="0.3">
      <c r="A21" s="19" t="s">
        <v>12</v>
      </c>
      <c r="B21" s="22">
        <f>B4*758</f>
        <v>1667600</v>
      </c>
      <c r="C21" s="22"/>
      <c r="D21" s="40"/>
      <c r="E21" s="63"/>
      <c r="F21" s="16">
        <f>4.1*6.6</f>
        <v>27.059999999999995</v>
      </c>
      <c r="G21" s="63"/>
      <c r="H21" s="64"/>
      <c r="I21" s="8"/>
      <c r="K21" s="8"/>
    </row>
    <row r="22" spans="1:15" ht="16.5" x14ac:dyDescent="0.3">
      <c r="A22" s="19" t="s">
        <v>16</v>
      </c>
      <c r="B22" s="38">
        <f>B17*0.025/12</f>
        <v>6061.9333333333334</v>
      </c>
      <c r="C22" s="22"/>
      <c r="D22" s="22"/>
      <c r="E22" s="16"/>
      <c r="F22" s="11">
        <f>5.1*3</f>
        <v>15.299999999999999</v>
      </c>
      <c r="H22" s="64"/>
    </row>
    <row r="23" spans="1:15" x14ac:dyDescent="0.25">
      <c r="B23" s="16"/>
      <c r="C23" s="16"/>
      <c r="F23" s="11">
        <f>3*1.8</f>
        <v>5.4</v>
      </c>
      <c r="H23" s="64"/>
    </row>
    <row r="24" spans="1:15" x14ac:dyDescent="0.25">
      <c r="B24" s="16"/>
      <c r="C24" s="16"/>
      <c r="F24" s="16">
        <f>SUM(F13:F23)</f>
        <v>615.02799999999991</v>
      </c>
    </row>
    <row r="26" spans="1:15" x14ac:dyDescent="0.25">
      <c r="D26" s="11" t="s">
        <v>14</v>
      </c>
    </row>
    <row r="27" spans="1:15" x14ac:dyDescent="0.25">
      <c r="B27" s="65" t="s">
        <v>15</v>
      </c>
      <c r="C27" s="65" t="s">
        <v>28</v>
      </c>
      <c r="D27" s="65" t="s">
        <v>20</v>
      </c>
      <c r="E27" s="65"/>
      <c r="F27" s="65" t="s">
        <v>11</v>
      </c>
      <c r="G27" s="65" t="s">
        <v>17</v>
      </c>
      <c r="H27" s="66" t="s">
        <v>18</v>
      </c>
      <c r="I27" s="66" t="s">
        <v>19</v>
      </c>
      <c r="J27" s="66"/>
    </row>
    <row r="28" spans="1:15" ht="17.25" x14ac:dyDescent="0.3">
      <c r="A28" s="11" t="s">
        <v>21</v>
      </c>
      <c r="B28" s="73">
        <f>58.71*10.764</f>
        <v>631.95443999999998</v>
      </c>
      <c r="C28" s="73">
        <f t="shared" ref="C28:D31" si="0">B28*1.2</f>
        <v>758.34532799999999</v>
      </c>
      <c r="D28" s="73">
        <f t="shared" si="0"/>
        <v>910.01439359999995</v>
      </c>
      <c r="E28" s="73"/>
      <c r="F28" s="73">
        <v>2669000</v>
      </c>
      <c r="G28" s="74">
        <f>F28/B28</f>
        <v>4223.4057252608272</v>
      </c>
      <c r="H28" s="75">
        <f>F28/C28</f>
        <v>3519.5047710506897</v>
      </c>
      <c r="I28" s="76">
        <f>F28/D28</f>
        <v>2932.9206425422412</v>
      </c>
      <c r="J28" s="66">
        <f>B15/G28</f>
        <v>1.0901154896065943</v>
      </c>
      <c r="K28" s="18"/>
    </row>
    <row r="29" spans="1:15" ht="17.25" x14ac:dyDescent="0.3">
      <c r="B29" s="73">
        <f>58.71*10.764</f>
        <v>631.95443999999998</v>
      </c>
      <c r="C29" s="73">
        <f t="shared" si="0"/>
        <v>758.34532799999999</v>
      </c>
      <c r="D29" s="73">
        <f t="shared" si="0"/>
        <v>910.01439359999995</v>
      </c>
      <c r="E29" s="73"/>
      <c r="F29" s="73">
        <v>3200000</v>
      </c>
      <c r="G29" s="74">
        <f>F29/B29</f>
        <v>5063.6561711632248</v>
      </c>
      <c r="H29" s="75">
        <f>F29/C29</f>
        <v>4219.7134759693545</v>
      </c>
      <c r="I29" s="76">
        <f>F29/D29</f>
        <v>3516.4278966411289</v>
      </c>
      <c r="J29" s="66"/>
      <c r="K29" s="18"/>
    </row>
    <row r="30" spans="1:15" x14ac:dyDescent="0.25">
      <c r="B30" s="65">
        <v>930</v>
      </c>
      <c r="C30" s="65">
        <f t="shared" si="0"/>
        <v>1116</v>
      </c>
      <c r="D30" s="65">
        <f t="shared" si="0"/>
        <v>1339.2</v>
      </c>
      <c r="E30" s="65"/>
      <c r="F30" s="67">
        <v>3850000</v>
      </c>
      <c r="G30" s="67">
        <f>F30/B30</f>
        <v>4139.7849462365593</v>
      </c>
      <c r="H30" s="68">
        <f>F30/C30</f>
        <v>3449.820788530466</v>
      </c>
      <c r="I30" s="66">
        <f>F30/D30</f>
        <v>2874.8506571087214</v>
      </c>
      <c r="J30" s="66"/>
    </row>
    <row r="31" spans="1:15" x14ac:dyDescent="0.25">
      <c r="B31" s="71">
        <v>722</v>
      </c>
      <c r="C31" s="71">
        <f t="shared" si="0"/>
        <v>866.4</v>
      </c>
      <c r="D31" s="71">
        <f t="shared" si="0"/>
        <v>1039.6799999999998</v>
      </c>
      <c r="E31" s="71"/>
      <c r="F31" s="72">
        <v>4889000</v>
      </c>
      <c r="G31" s="72">
        <f t="shared" ref="G31" si="1">F31/C31</f>
        <v>5642.8901200369346</v>
      </c>
      <c r="H31" s="75">
        <f t="shared" ref="H31" si="2">F31/D31</f>
        <v>4702.4084333641131</v>
      </c>
      <c r="I31" s="75">
        <f t="shared" ref="I31" si="3">F31/B31</f>
        <v>6771.468144044321</v>
      </c>
      <c r="J31" s="66"/>
    </row>
    <row r="32" spans="1:15" x14ac:dyDescent="0.25">
      <c r="B32" s="65"/>
      <c r="C32" s="65"/>
      <c r="D32" s="65"/>
      <c r="E32" s="65"/>
      <c r="F32" s="67"/>
      <c r="G32" s="67"/>
      <c r="H32" s="68"/>
      <c r="I32" s="68"/>
      <c r="J32" s="66"/>
    </row>
    <row r="33" spans="1:10" x14ac:dyDescent="0.25">
      <c r="B33" s="29"/>
      <c r="C33" s="29"/>
      <c r="D33" s="29"/>
      <c r="E33" s="29"/>
      <c r="F33" s="29"/>
      <c r="G33" s="38"/>
      <c r="H33" s="14"/>
      <c r="I33" s="14"/>
      <c r="J33" s="13"/>
    </row>
    <row r="35" spans="1:10" x14ac:dyDescent="0.25">
      <c r="B35" s="69"/>
      <c r="C35" s="69"/>
      <c r="D35" s="69"/>
      <c r="E35" s="70"/>
      <c r="F35" s="29"/>
      <c r="G35" s="38"/>
      <c r="H35" s="13"/>
      <c r="I35" s="14"/>
      <c r="J35" s="13"/>
    </row>
    <row r="36" spans="1:10" x14ac:dyDescent="0.25">
      <c r="B36" s="65"/>
      <c r="C36" s="65"/>
      <c r="D36" s="65"/>
      <c r="E36" s="67"/>
      <c r="F36" s="29"/>
      <c r="G36" s="38"/>
      <c r="H36" s="13"/>
      <c r="I36" s="14"/>
      <c r="J36" s="13"/>
    </row>
    <row r="37" spans="1:10" x14ac:dyDescent="0.25">
      <c r="B37" s="65"/>
      <c r="C37" s="65"/>
      <c r="D37" s="65"/>
      <c r="E37" s="67"/>
      <c r="F37" s="29"/>
      <c r="G37" s="38"/>
      <c r="H37" s="13"/>
      <c r="I37" s="13"/>
      <c r="J37" s="13"/>
    </row>
    <row r="38" spans="1:10" ht="15.75" x14ac:dyDescent="0.25">
      <c r="A38" s="39"/>
      <c r="B38" s="29"/>
      <c r="C38" s="29"/>
      <c r="D38" s="29"/>
      <c r="E38" s="38"/>
      <c r="F38" s="29"/>
      <c r="G38" s="38"/>
      <c r="H38" s="13"/>
      <c r="I38" s="13"/>
      <c r="J38" s="13"/>
    </row>
    <row r="39" spans="1:10" ht="15.75" x14ac:dyDescent="0.25">
      <c r="A39" s="39"/>
      <c r="B39" s="29"/>
      <c r="C39" s="29"/>
      <c r="D39" s="29"/>
      <c r="E39" s="29"/>
      <c r="F39" s="29"/>
      <c r="G39" s="38"/>
      <c r="H39" s="13"/>
      <c r="I39" s="13"/>
      <c r="J39" s="13"/>
    </row>
    <row r="40" spans="1:10" ht="15.75" x14ac:dyDescent="0.25">
      <c r="A40" s="39"/>
      <c r="B40" s="29"/>
      <c r="C40" s="29"/>
      <c r="D40" s="29"/>
      <c r="E40" s="29"/>
      <c r="F40" s="29"/>
      <c r="G40" s="29"/>
      <c r="H40" s="13"/>
      <c r="I40" s="13"/>
      <c r="J40" s="13"/>
    </row>
    <row r="41" spans="1:10" ht="15.75" x14ac:dyDescent="0.25">
      <c r="A41" s="39"/>
    </row>
    <row r="42" spans="1:10" ht="15.75" x14ac:dyDescent="0.25">
      <c r="A42" s="39"/>
    </row>
    <row r="43" spans="1:10" ht="15.75" x14ac:dyDescent="0.25">
      <c r="A43" s="39"/>
    </row>
    <row r="44" spans="1:10" ht="15.75" x14ac:dyDescent="0.25">
      <c r="A44" s="39"/>
    </row>
    <row r="64" spans="4:6" x14ac:dyDescent="0.25">
      <c r="D64" s="16"/>
      <c r="E64" s="16"/>
      <c r="F64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Q26"/>
  <sheetViews>
    <sheetView topLeftCell="A7" workbookViewId="0">
      <selection activeCell="A7" sqref="A7"/>
    </sheetView>
  </sheetViews>
  <sheetFormatPr defaultRowHeight="15" x14ac:dyDescent="0.25"/>
  <sheetData>
    <row r="26" spans="17:17" x14ac:dyDescent="0.25">
      <c r="Q26">
        <v>5460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2025-02-22T06:37:25Z</dcterms:modified>
</cp:coreProperties>
</file>