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ishali\Capital gain\Kalpak Save -LB\01.04.2001\"/>
    </mc:Choice>
  </mc:AlternateContent>
  <xr:revisionPtr revIDLastSave="0" documentId="13_ncr:1_{E8C98E13-CC88-4DF8-BE5A-452685369D72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Sheet1" sheetId="1" r:id="rId1"/>
    <sheet name="working" sheetId="2" r:id="rId2"/>
  </sheets>
  <calcPr calcId="191029"/>
</workbook>
</file>

<file path=xl/calcChain.xml><?xml version="1.0" encoding="utf-8"?>
<calcChain xmlns="http://schemas.openxmlformats.org/spreadsheetml/2006/main">
  <c r="C49" i="1" l="1"/>
  <c r="G35" i="1"/>
  <c r="J3" i="1" l="1"/>
  <c r="H3" i="1"/>
  <c r="C4" i="1" l="1"/>
  <c r="C46" i="1" s="1"/>
  <c r="N41" i="1" l="1"/>
  <c r="N39" i="1"/>
  <c r="N38" i="1"/>
  <c r="N37" i="1"/>
  <c r="N36" i="1"/>
  <c r="N35" i="1"/>
  <c r="N34" i="1"/>
  <c r="N33" i="1"/>
  <c r="N40" i="1" s="1"/>
  <c r="K35" i="1"/>
  <c r="C9" i="1"/>
  <c r="M9" i="1" s="1"/>
  <c r="M14" i="1"/>
  <c r="H14" i="1"/>
  <c r="I14" i="1" s="1"/>
  <c r="J14" i="1" s="1"/>
  <c r="K14" i="1" s="1"/>
  <c r="L14" i="1" s="1"/>
  <c r="M13" i="1"/>
  <c r="H13" i="1"/>
  <c r="I13" i="1" s="1"/>
  <c r="J13" i="1" s="1"/>
  <c r="K13" i="1" s="1"/>
  <c r="L13" i="1" s="1"/>
  <c r="M12" i="1"/>
  <c r="H12" i="1"/>
  <c r="I12" i="1" s="1"/>
  <c r="J12" i="1" s="1"/>
  <c r="K12" i="1" s="1"/>
  <c r="L12" i="1" s="1"/>
  <c r="M11" i="1"/>
  <c r="H11" i="1"/>
  <c r="I11" i="1" s="1"/>
  <c r="J11" i="1" s="1"/>
  <c r="K11" i="1" s="1"/>
  <c r="L11" i="1" s="1"/>
  <c r="M10" i="1"/>
  <c r="H10" i="1"/>
  <c r="I10" i="1" s="1"/>
  <c r="J10" i="1" s="1"/>
  <c r="K10" i="1" s="1"/>
  <c r="L10" i="1" s="1"/>
  <c r="H9" i="1"/>
  <c r="I9" i="1" s="1"/>
  <c r="J9" i="1" s="1"/>
  <c r="K9" i="1" s="1"/>
  <c r="M8" i="1"/>
  <c r="H8" i="1"/>
  <c r="I8" i="1" s="1"/>
  <c r="J8" i="1" s="1"/>
  <c r="K8" i="1" s="1"/>
  <c r="L8" i="1" s="1"/>
  <c r="M7" i="1"/>
  <c r="H7" i="1"/>
  <c r="I7" i="1" s="1"/>
  <c r="J7" i="1" s="1"/>
  <c r="K7" i="1" s="1"/>
  <c r="L7" i="1" s="1"/>
  <c r="N7" i="1" l="1"/>
  <c r="N42" i="1"/>
  <c r="L9" i="1"/>
  <c r="P22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C48" i="1"/>
  <c r="M27" i="1" l="1"/>
  <c r="L27" i="1" l="1"/>
  <c r="C47" i="1" l="1"/>
</calcChain>
</file>

<file path=xl/sharedStrings.xml><?xml version="1.0" encoding="utf-8"?>
<sst xmlns="http://schemas.openxmlformats.org/spreadsheetml/2006/main" count="36" uniqueCount="29">
  <si>
    <t>Items</t>
  </si>
  <si>
    <t>Year Of Const.</t>
  </si>
  <si>
    <t>Age Of Build.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</si>
  <si>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</si>
  <si>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</si>
  <si>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</si>
  <si>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</si>
  <si>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</si>
  <si>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</si>
  <si>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</si>
  <si>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</si>
  <si>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land area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</si>
  <si>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</si>
  <si>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</si>
  <si>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</si>
  <si>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</si>
  <si>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</si>
  <si>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</si>
  <si>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</si>
  <si>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</si>
  <si>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mca</t>
  </si>
  <si>
    <t>Private\Kalpak Save -LB</t>
  </si>
  <si>
    <t>Built up area (Sq. M.)</t>
  </si>
  <si>
    <t>BUA</t>
  </si>
  <si>
    <t>Tax Annexure</t>
  </si>
  <si>
    <t>Ca</t>
  </si>
  <si>
    <t xml:space="preserve">Compound wall and other development </t>
  </si>
  <si>
    <t>Capital gain\Kalpak Save -LB\01.04.2001</t>
  </si>
  <si>
    <t>Value as on 01.04.20001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</si>
</sst>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center" vertical="top" wrapText="1" shrinkToFit="1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2" xfId="0" applyNumberFormat="1" applyFont="1" applyBorder="1" applyAlignment="1">
      <alignment vertical="top"/>
    </xf>
    <xf numFmtId="4" fontId="3" fillId="0" borderId="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9" fillId="0" borderId="1" xfId="0" applyFont="1" applyBorder="1" applyAlignment="1">
      <alignment horizontal="right" vertical="center" wrapText="1"/>
    </xf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1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4" fontId="1" fillId="0" borderId="8" xfId="0" applyNumberFormat="1" applyFont="1" applyBorder="1" applyAlignment="1">
      <alignment horizontal="right" vertical="top" wrapText="1"/>
    </xf>
    <xf numFmtId="43" fontId="0" fillId="0" borderId="0" xfId="1" applyFont="1"/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/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4" fontId="9" fillId="0" borderId="0" xfId="0" applyNumberFormat="1" applyFont="1"/>
    <xf numFmtId="0" fontId="13" fillId="0" borderId="0" xfId="0" applyFont="1" applyAlignment="1">
      <alignment wrapText="1"/>
    </xf>
    <xf numFmtId="4" fontId="13" fillId="0" borderId="0" xfId="0" applyNumberFormat="1" applyFont="1"/>
    <xf numFmtId="2" fontId="9" fillId="0" borderId="0" xfId="0" applyNumberFormat="1" applyFont="1" applyBorder="1"/>
    <xf numFmtId="0" fontId="9" fillId="0" borderId="0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4</xdr:row>
      <xdr:rowOff>85725</xdr:rowOff>
    </xdr:from>
    <xdr:to>
      <xdr:col>22</xdr:col>
      <xdr:colOff>457200</xdr:colOff>
      <xdr:row>22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3284F7-3581-4301-B0E7-8F88AA197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847725"/>
          <a:ext cx="833437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138210</xdr:rowOff>
    </xdr:from>
    <xdr:to>
      <xdr:col>11</xdr:col>
      <xdr:colOff>525050</xdr:colOff>
      <xdr:row>33</xdr:row>
      <xdr:rowOff>172526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0F3869-E1FC-4630-A91A-B1881BC9F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138210"/>
          <a:ext cx="6906800" cy="6320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zoomScale="115" zoomScaleNormal="115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J7" sqref="J7"/>
    </sheetView>
  </sheetViews>
  <sheetFormatPr defaultRowHeight="16.5" x14ac:dyDescent="0.3"/>
  <cols>
    <col min="1" max="1" width="9.140625" style="59"/>
    <col min="2" max="2" width="19.5703125" style="2" bestFit="1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7" bestFit="1" customWidth="1"/>
    <col min="8" max="8" width="15.28515625" style="7" bestFit="1" customWidth="1"/>
    <col min="9" max="9" width="13.85546875" style="1" bestFit="1" customWidth="1"/>
    <col min="10" max="10" width="13.140625" style="7" customWidth="1"/>
    <col min="11" max="11" width="14.140625" style="1" customWidth="1"/>
    <col min="12" max="12" width="14.85546875" style="7" customWidth="1"/>
    <col min="13" max="13" width="14.85546875" style="7" bestFit="1" customWidth="1"/>
    <col min="14" max="14" width="13.28515625" style="7" bestFit="1" customWidth="1"/>
    <col min="15" max="16384" width="9.140625" style="1"/>
  </cols>
  <sheetData>
    <row r="1" spans="1:15" x14ac:dyDescent="0.3">
      <c r="B1" s="13" t="s">
        <v>12</v>
      </c>
    </row>
    <row r="2" spans="1:15" x14ac:dyDescent="0.3">
      <c r="B2" s="23" t="s">
        <v>11</v>
      </c>
      <c r="C2" s="1">
        <v>386</v>
      </c>
      <c r="E2" s="4"/>
      <c r="F2" s="4"/>
      <c r="G2" s="25"/>
      <c r="H2" s="1"/>
    </row>
    <row r="3" spans="1:15" x14ac:dyDescent="0.3">
      <c r="B3" s="24" t="s">
        <v>9</v>
      </c>
      <c r="C3" s="28">
        <v>4500</v>
      </c>
      <c r="D3" s="15"/>
      <c r="E3" s="27"/>
      <c r="F3" s="27"/>
      <c r="G3" s="15"/>
      <c r="H3" s="1">
        <f>332-35</f>
        <v>297</v>
      </c>
      <c r="I3" s="1">
        <v>398</v>
      </c>
      <c r="J3" s="7">
        <f>I3*10.764</f>
        <v>4284.0720000000001</v>
      </c>
    </row>
    <row r="4" spans="1:15" x14ac:dyDescent="0.3">
      <c r="B4" s="35" t="s">
        <v>17</v>
      </c>
      <c r="C4" s="19">
        <f>C3*C2</f>
        <v>1737000</v>
      </c>
      <c r="F4" s="22"/>
      <c r="G4" s="22"/>
    </row>
    <row r="5" spans="1:15" x14ac:dyDescent="0.3">
      <c r="B5" s="13" t="s">
        <v>13</v>
      </c>
    </row>
    <row r="6" spans="1:15" s="3" customFormat="1" ht="60.75" thickBot="1" x14ac:dyDescent="0.25">
      <c r="B6" s="36" t="s">
        <v>0</v>
      </c>
      <c r="C6" s="37" t="s">
        <v>22</v>
      </c>
      <c r="D6" s="37" t="s">
        <v>1</v>
      </c>
      <c r="E6" s="37" t="s">
        <v>3</v>
      </c>
      <c r="F6" s="37" t="s">
        <v>4</v>
      </c>
      <c r="G6" s="40" t="s">
        <v>8</v>
      </c>
      <c r="H6" s="5" t="s">
        <v>2</v>
      </c>
      <c r="I6" s="8" t="s">
        <v>5</v>
      </c>
      <c r="J6" s="8" t="s">
        <v>6</v>
      </c>
      <c r="K6" s="5" t="s">
        <v>15</v>
      </c>
      <c r="L6" s="5" t="s">
        <v>16</v>
      </c>
      <c r="M6" s="5" t="s">
        <v>7</v>
      </c>
    </row>
    <row r="7" spans="1:15" ht="17.25" thickBot="1" x14ac:dyDescent="0.35">
      <c r="B7" s="51" t="s">
        <v>23</v>
      </c>
      <c r="C7" s="60">
        <v>110.4</v>
      </c>
      <c r="D7" s="41">
        <v>1995</v>
      </c>
      <c r="E7" s="41">
        <v>2001</v>
      </c>
      <c r="F7" s="41">
        <v>60</v>
      </c>
      <c r="G7" s="58">
        <v>4500</v>
      </c>
      <c r="H7" s="39">
        <f t="shared" ref="H7:H14" si="0">E7-D7</f>
        <v>6</v>
      </c>
      <c r="I7" s="6">
        <f t="shared" ref="I7:I14" si="1">IF(H7&gt;=5,90*H7/F7,0)</f>
        <v>9</v>
      </c>
      <c r="J7" s="15">
        <f t="shared" ref="J7:J14" si="2">G7/100*I7</f>
        <v>405</v>
      </c>
      <c r="K7" s="15">
        <f t="shared" ref="K7:K14" si="3">ROUND((G7-J7),0)</f>
        <v>4095</v>
      </c>
      <c r="L7" s="15">
        <f t="shared" ref="L7:L14" si="4">ROUND((K7*C7),0)</f>
        <v>452088</v>
      </c>
      <c r="M7" s="15">
        <f t="shared" ref="M7:M14" si="5">ROUND((C7*G7),0)</f>
        <v>496800</v>
      </c>
      <c r="N7" s="19">
        <f>M7-L7</f>
        <v>44712</v>
      </c>
    </row>
    <row r="8" spans="1:15" ht="17.25" hidden="1" thickBot="1" x14ac:dyDescent="0.35">
      <c r="A8" s="3"/>
      <c r="B8" s="51"/>
      <c r="C8" s="60"/>
      <c r="D8" s="41"/>
      <c r="E8" s="41"/>
      <c r="F8" s="41"/>
      <c r="G8" s="58"/>
      <c r="H8" s="39">
        <f t="shared" si="0"/>
        <v>0</v>
      </c>
      <c r="I8" s="6">
        <f t="shared" si="1"/>
        <v>0</v>
      </c>
      <c r="J8" s="15">
        <f t="shared" si="2"/>
        <v>0</v>
      </c>
      <c r="K8" s="15">
        <f t="shared" si="3"/>
        <v>0</v>
      </c>
      <c r="L8" s="15">
        <f t="shared" si="4"/>
        <v>0</v>
      </c>
      <c r="M8" s="15">
        <f t="shared" si="5"/>
        <v>0</v>
      </c>
    </row>
    <row r="9" spans="1:15" s="38" customFormat="1" ht="17.25" hidden="1" customHeight="1" thickBot="1" x14ac:dyDescent="0.35">
      <c r="A9" s="59"/>
      <c r="B9" s="51"/>
      <c r="C9" s="60">
        <f>SUM(C7:C8)</f>
        <v>110.4</v>
      </c>
      <c r="D9" s="41">
        <v>0</v>
      </c>
      <c r="E9" s="41">
        <v>2024</v>
      </c>
      <c r="F9" s="41">
        <v>60</v>
      </c>
      <c r="G9" s="58">
        <v>0</v>
      </c>
      <c r="H9" s="39">
        <f t="shared" si="0"/>
        <v>2024</v>
      </c>
      <c r="I9" s="6">
        <f t="shared" si="1"/>
        <v>3036</v>
      </c>
      <c r="J9" s="15">
        <f t="shared" si="2"/>
        <v>0</v>
      </c>
      <c r="K9" s="15">
        <f t="shared" si="3"/>
        <v>0</v>
      </c>
      <c r="L9" s="15">
        <f t="shared" si="4"/>
        <v>0</v>
      </c>
      <c r="M9" s="15">
        <f t="shared" si="5"/>
        <v>0</v>
      </c>
      <c r="N9" s="6"/>
      <c r="O9" s="1"/>
    </row>
    <row r="10" spans="1:15" ht="17.25" hidden="1" thickBot="1" x14ac:dyDescent="0.35">
      <c r="A10" s="3"/>
      <c r="B10" s="51"/>
      <c r="C10" s="60">
        <v>0</v>
      </c>
      <c r="D10" s="41">
        <v>0</v>
      </c>
      <c r="E10" s="41">
        <v>2024</v>
      </c>
      <c r="F10" s="41">
        <v>60</v>
      </c>
      <c r="G10" s="58">
        <v>0</v>
      </c>
      <c r="H10" s="39">
        <f t="shared" si="0"/>
        <v>2024</v>
      </c>
      <c r="I10" s="6">
        <f t="shared" si="1"/>
        <v>3036</v>
      </c>
      <c r="J10" s="15">
        <f t="shared" si="2"/>
        <v>0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2"/>
    </row>
    <row r="11" spans="1:15" ht="17.25" hidden="1" thickBot="1" x14ac:dyDescent="0.35">
      <c r="B11" s="51"/>
      <c r="C11" s="60">
        <v>0</v>
      </c>
      <c r="D11" s="41">
        <v>0</v>
      </c>
      <c r="E11" s="41">
        <v>2024</v>
      </c>
      <c r="F11" s="41">
        <v>60</v>
      </c>
      <c r="G11" s="58">
        <v>0</v>
      </c>
      <c r="H11" s="39">
        <f t="shared" si="0"/>
        <v>2024</v>
      </c>
      <c r="I11" s="6">
        <f t="shared" si="1"/>
        <v>3036</v>
      </c>
      <c r="J11" s="15">
        <f t="shared" si="2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2"/>
    </row>
    <row r="12" spans="1:15" ht="17.25" hidden="1" thickBot="1" x14ac:dyDescent="0.35">
      <c r="B12" s="51"/>
      <c r="C12" s="60">
        <v>0</v>
      </c>
      <c r="D12" s="41">
        <v>0</v>
      </c>
      <c r="E12" s="41">
        <v>2024</v>
      </c>
      <c r="F12" s="41">
        <v>60</v>
      </c>
      <c r="G12" s="58">
        <v>0</v>
      </c>
      <c r="H12" s="39">
        <f t="shared" si="0"/>
        <v>2024</v>
      </c>
      <c r="I12" s="6">
        <f t="shared" si="1"/>
        <v>3036</v>
      </c>
      <c r="J12" s="15">
        <f t="shared" si="2"/>
        <v>0</v>
      </c>
      <c r="K12" s="15">
        <f t="shared" si="3"/>
        <v>0</v>
      </c>
      <c r="L12" s="15">
        <f t="shared" si="4"/>
        <v>0</v>
      </c>
      <c r="M12" s="15">
        <f t="shared" si="5"/>
        <v>0</v>
      </c>
      <c r="N12" s="12"/>
    </row>
    <row r="13" spans="1:15" ht="17.25" hidden="1" thickBot="1" x14ac:dyDescent="0.35">
      <c r="A13" s="3"/>
      <c r="B13" s="51"/>
      <c r="C13" s="60">
        <v>0</v>
      </c>
      <c r="D13" s="41">
        <v>0</v>
      </c>
      <c r="E13" s="41">
        <v>2024</v>
      </c>
      <c r="F13" s="41">
        <v>60</v>
      </c>
      <c r="G13" s="58">
        <v>0</v>
      </c>
      <c r="H13" s="39">
        <f t="shared" si="0"/>
        <v>2024</v>
      </c>
      <c r="I13" s="6">
        <f t="shared" si="1"/>
        <v>3036</v>
      </c>
      <c r="J13" s="15">
        <f t="shared" si="2"/>
        <v>0</v>
      </c>
      <c r="K13" s="15">
        <f t="shared" si="3"/>
        <v>0</v>
      </c>
      <c r="L13" s="15">
        <f t="shared" si="4"/>
        <v>0</v>
      </c>
      <c r="M13" s="15">
        <f t="shared" si="5"/>
        <v>0</v>
      </c>
      <c r="N13" s="12"/>
    </row>
    <row r="14" spans="1:15" ht="17.25" thickBot="1" x14ac:dyDescent="0.35">
      <c r="A14" s="3"/>
      <c r="B14" s="51"/>
      <c r="C14" s="60">
        <v>0</v>
      </c>
      <c r="D14" s="41">
        <v>0</v>
      </c>
      <c r="E14" s="41"/>
      <c r="F14" s="41">
        <v>60</v>
      </c>
      <c r="G14" s="58">
        <v>0</v>
      </c>
      <c r="H14" s="39">
        <f t="shared" si="0"/>
        <v>0</v>
      </c>
      <c r="I14" s="6">
        <f t="shared" si="1"/>
        <v>0</v>
      </c>
      <c r="J14" s="15">
        <f t="shared" si="2"/>
        <v>0</v>
      </c>
      <c r="K14" s="15">
        <f t="shared" si="3"/>
        <v>0</v>
      </c>
      <c r="L14" s="15">
        <f t="shared" si="4"/>
        <v>0</v>
      </c>
      <c r="M14" s="15">
        <f t="shared" si="5"/>
        <v>0</v>
      </c>
      <c r="N14" s="12"/>
    </row>
    <row r="15" spans="1:15" ht="17.25" hidden="1" thickBot="1" x14ac:dyDescent="0.35">
      <c r="B15" s="51"/>
      <c r="C15" s="60">
        <v>0</v>
      </c>
      <c r="D15" s="41">
        <v>0</v>
      </c>
      <c r="E15" s="41">
        <v>2024</v>
      </c>
      <c r="F15" s="41">
        <v>60</v>
      </c>
      <c r="G15" s="58">
        <v>0</v>
      </c>
      <c r="H15" s="39">
        <f t="shared" ref="H15:H26" si="6">E15-D15</f>
        <v>2024</v>
      </c>
      <c r="I15" s="6">
        <f t="shared" ref="I15:I26" si="7">IF(H15&gt;=5,90*H15/F15,0)</f>
        <v>3036</v>
      </c>
      <c r="J15" s="15">
        <f t="shared" ref="J15:J26" si="8">G15/100*I15</f>
        <v>0</v>
      </c>
      <c r="K15" s="15">
        <f t="shared" ref="K15:K26" si="9">ROUND((G15-J15),0)</f>
        <v>0</v>
      </c>
      <c r="L15" s="15">
        <f t="shared" ref="L15:L26" si="10">ROUND((K15*C15),0)</f>
        <v>0</v>
      </c>
      <c r="M15" s="15">
        <f t="shared" ref="M15:M26" si="11">ROUND((C15*G15),0)</f>
        <v>0</v>
      </c>
      <c r="N15" s="12"/>
    </row>
    <row r="16" spans="1:15" ht="17.25" hidden="1" thickBot="1" x14ac:dyDescent="0.35">
      <c r="A16" s="3"/>
      <c r="B16" s="51"/>
      <c r="C16" s="60">
        <v>0</v>
      </c>
      <c r="D16" s="41">
        <v>0</v>
      </c>
      <c r="E16" s="41">
        <v>2024</v>
      </c>
      <c r="F16" s="41">
        <v>60</v>
      </c>
      <c r="G16" s="58">
        <v>0</v>
      </c>
      <c r="H16" s="39">
        <f t="shared" si="6"/>
        <v>2024</v>
      </c>
      <c r="I16" s="6">
        <f t="shared" si="7"/>
        <v>3036</v>
      </c>
      <c r="J16" s="15">
        <f t="shared" si="8"/>
        <v>0</v>
      </c>
      <c r="K16" s="15">
        <f t="shared" si="9"/>
        <v>0</v>
      </c>
      <c r="L16" s="15">
        <f t="shared" si="10"/>
        <v>0</v>
      </c>
      <c r="M16" s="15">
        <f t="shared" si="11"/>
        <v>0</v>
      </c>
      <c r="N16" s="12"/>
    </row>
    <row r="17" spans="1:16" ht="17.25" hidden="1" thickBot="1" x14ac:dyDescent="0.35">
      <c r="B17" s="55"/>
      <c r="C17" s="60">
        <v>0</v>
      </c>
      <c r="D17" s="41">
        <v>0</v>
      </c>
      <c r="E17" s="41">
        <v>2024</v>
      </c>
      <c r="F17" s="41">
        <v>60</v>
      </c>
      <c r="G17" s="58">
        <v>0</v>
      </c>
      <c r="H17" s="39">
        <f t="shared" si="6"/>
        <v>2024</v>
      </c>
      <c r="I17" s="6">
        <f t="shared" si="7"/>
        <v>3036</v>
      </c>
      <c r="J17" s="15">
        <f t="shared" si="8"/>
        <v>0</v>
      </c>
      <c r="K17" s="15">
        <f t="shared" si="9"/>
        <v>0</v>
      </c>
      <c r="L17" s="15">
        <f t="shared" si="10"/>
        <v>0</v>
      </c>
      <c r="M17" s="15">
        <f t="shared" si="11"/>
        <v>0</v>
      </c>
      <c r="N17" s="12"/>
    </row>
    <row r="18" spans="1:16" ht="17.25" hidden="1" thickBot="1" x14ac:dyDescent="0.35">
      <c r="A18" s="3"/>
      <c r="B18" s="56"/>
      <c r="C18" s="60">
        <v>0</v>
      </c>
      <c r="D18" s="41">
        <v>0</v>
      </c>
      <c r="E18" s="41">
        <v>2024</v>
      </c>
      <c r="F18" s="41">
        <v>60</v>
      </c>
      <c r="G18" s="58">
        <v>0</v>
      </c>
      <c r="H18" s="39">
        <f t="shared" si="6"/>
        <v>2024</v>
      </c>
      <c r="I18" s="6">
        <f t="shared" si="7"/>
        <v>3036</v>
      </c>
      <c r="J18" s="15">
        <f t="shared" si="8"/>
        <v>0</v>
      </c>
      <c r="K18" s="15">
        <f t="shared" si="9"/>
        <v>0</v>
      </c>
      <c r="L18" s="15">
        <f t="shared" si="10"/>
        <v>0</v>
      </c>
      <c r="M18" s="15">
        <f t="shared" si="11"/>
        <v>0</v>
      </c>
      <c r="N18" s="12"/>
    </row>
    <row r="19" spans="1:16" ht="17.25" hidden="1" thickBot="1" x14ac:dyDescent="0.35">
      <c r="B19" s="55"/>
      <c r="C19" s="60">
        <v>0</v>
      </c>
      <c r="D19" s="41">
        <v>0</v>
      </c>
      <c r="E19" s="41">
        <v>2024</v>
      </c>
      <c r="F19" s="41">
        <v>60</v>
      </c>
      <c r="G19" s="58">
        <v>0</v>
      </c>
      <c r="H19" s="39">
        <f t="shared" si="6"/>
        <v>2024</v>
      </c>
      <c r="I19" s="6">
        <f t="shared" si="7"/>
        <v>3036</v>
      </c>
      <c r="J19" s="15">
        <f t="shared" si="8"/>
        <v>0</v>
      </c>
      <c r="K19" s="15">
        <f t="shared" si="9"/>
        <v>0</v>
      </c>
      <c r="L19" s="15">
        <f t="shared" si="10"/>
        <v>0</v>
      </c>
      <c r="M19" s="15">
        <f t="shared" si="11"/>
        <v>0</v>
      </c>
      <c r="N19" s="12"/>
    </row>
    <row r="20" spans="1:16" ht="17.25" hidden="1" thickBot="1" x14ac:dyDescent="0.35">
      <c r="A20" s="3"/>
      <c r="B20" s="56"/>
      <c r="C20" s="60">
        <v>0</v>
      </c>
      <c r="D20" s="41">
        <v>0</v>
      </c>
      <c r="E20" s="41">
        <v>2024</v>
      </c>
      <c r="F20" s="41">
        <v>50</v>
      </c>
      <c r="G20" s="58">
        <v>0</v>
      </c>
      <c r="H20" s="39">
        <f t="shared" si="6"/>
        <v>2024</v>
      </c>
      <c r="I20" s="6">
        <f t="shared" si="7"/>
        <v>3643.2</v>
      </c>
      <c r="J20" s="15">
        <f t="shared" si="8"/>
        <v>0</v>
      </c>
      <c r="K20" s="15">
        <f t="shared" si="9"/>
        <v>0</v>
      </c>
      <c r="L20" s="15">
        <f t="shared" si="10"/>
        <v>0</v>
      </c>
      <c r="M20" s="15">
        <f t="shared" si="11"/>
        <v>0</v>
      </c>
      <c r="N20" s="12"/>
    </row>
    <row r="21" spans="1:16" ht="17.25" hidden="1" thickBot="1" x14ac:dyDescent="0.35">
      <c r="B21" s="55"/>
      <c r="C21" s="60">
        <v>0</v>
      </c>
      <c r="D21" s="41">
        <v>0</v>
      </c>
      <c r="E21" s="41">
        <v>2024</v>
      </c>
      <c r="F21" s="41">
        <v>50</v>
      </c>
      <c r="G21" s="58">
        <v>0</v>
      </c>
      <c r="H21" s="39">
        <f t="shared" si="6"/>
        <v>2024</v>
      </c>
      <c r="I21" s="6">
        <f t="shared" si="7"/>
        <v>3643.2</v>
      </c>
      <c r="J21" s="15">
        <f t="shared" si="8"/>
        <v>0</v>
      </c>
      <c r="K21" s="15">
        <f t="shared" si="9"/>
        <v>0</v>
      </c>
      <c r="L21" s="15">
        <f t="shared" si="10"/>
        <v>0</v>
      </c>
      <c r="M21" s="15">
        <f t="shared" si="11"/>
        <v>0</v>
      </c>
      <c r="N21" s="12"/>
    </row>
    <row r="22" spans="1:16" ht="17.25" hidden="1" thickBot="1" x14ac:dyDescent="0.35">
      <c r="A22" s="3"/>
      <c r="B22" s="56"/>
      <c r="C22" s="60">
        <v>0</v>
      </c>
      <c r="D22" s="41">
        <v>0</v>
      </c>
      <c r="E22" s="41">
        <v>2024</v>
      </c>
      <c r="F22" s="41">
        <v>50</v>
      </c>
      <c r="G22" s="58">
        <v>0</v>
      </c>
      <c r="H22" s="39">
        <f t="shared" si="6"/>
        <v>2024</v>
      </c>
      <c r="I22" s="6">
        <f t="shared" si="7"/>
        <v>3643.2</v>
      </c>
      <c r="J22" s="15">
        <f t="shared" si="8"/>
        <v>0</v>
      </c>
      <c r="K22" s="15">
        <f t="shared" si="9"/>
        <v>0</v>
      </c>
      <c r="L22" s="15">
        <f t="shared" si="10"/>
        <v>0</v>
      </c>
      <c r="M22" s="15">
        <f t="shared" si="11"/>
        <v>0</v>
      </c>
      <c r="N22" s="12"/>
      <c r="P22" s="1">
        <f>2024-53</f>
        <v>1971</v>
      </c>
    </row>
    <row r="23" spans="1:16" ht="17.25" hidden="1" thickBot="1" x14ac:dyDescent="0.35">
      <c r="A23" s="3"/>
      <c r="B23" s="57"/>
      <c r="C23" s="60">
        <v>0</v>
      </c>
      <c r="D23" s="41">
        <v>0</v>
      </c>
      <c r="E23" s="41">
        <v>2024</v>
      </c>
      <c r="F23" s="41">
        <v>50</v>
      </c>
      <c r="G23" s="58">
        <v>0</v>
      </c>
      <c r="H23" s="39">
        <f t="shared" si="6"/>
        <v>2024</v>
      </c>
      <c r="I23" s="6">
        <f t="shared" si="7"/>
        <v>3643.2</v>
      </c>
      <c r="J23" s="15">
        <f t="shared" si="8"/>
        <v>0</v>
      </c>
      <c r="K23" s="15">
        <f t="shared" si="9"/>
        <v>0</v>
      </c>
      <c r="L23" s="15">
        <f t="shared" si="10"/>
        <v>0</v>
      </c>
      <c r="M23" s="15">
        <f t="shared" si="11"/>
        <v>0</v>
      </c>
      <c r="N23" s="12"/>
    </row>
    <row r="24" spans="1:16" ht="17.25" hidden="1" thickBot="1" x14ac:dyDescent="0.35">
      <c r="B24" s="57"/>
      <c r="C24" s="60">
        <v>0</v>
      </c>
      <c r="D24" s="41">
        <v>0</v>
      </c>
      <c r="E24" s="41">
        <v>2024</v>
      </c>
      <c r="F24" s="41">
        <v>50</v>
      </c>
      <c r="G24" s="58">
        <v>0</v>
      </c>
      <c r="H24" s="39">
        <f t="shared" si="6"/>
        <v>2024</v>
      </c>
      <c r="I24" s="6">
        <f t="shared" si="7"/>
        <v>3643.2</v>
      </c>
      <c r="J24" s="15">
        <f t="shared" si="8"/>
        <v>0</v>
      </c>
      <c r="K24" s="15">
        <f t="shared" si="9"/>
        <v>0</v>
      </c>
      <c r="L24" s="15">
        <f t="shared" si="10"/>
        <v>0</v>
      </c>
      <c r="M24" s="15">
        <f t="shared" si="11"/>
        <v>0</v>
      </c>
      <c r="N24" s="12"/>
    </row>
    <row r="25" spans="1:16" ht="17.25" hidden="1" thickBot="1" x14ac:dyDescent="0.35">
      <c r="A25" s="3"/>
      <c r="B25" s="57"/>
      <c r="C25" s="60">
        <v>0</v>
      </c>
      <c r="D25" s="41">
        <v>0</v>
      </c>
      <c r="E25" s="41">
        <v>2020</v>
      </c>
      <c r="F25" s="41">
        <v>50</v>
      </c>
      <c r="G25" s="58">
        <v>0</v>
      </c>
      <c r="H25" s="39">
        <f t="shared" si="6"/>
        <v>2020</v>
      </c>
      <c r="I25" s="6">
        <f t="shared" si="7"/>
        <v>3636</v>
      </c>
      <c r="J25" s="15">
        <f t="shared" si="8"/>
        <v>0</v>
      </c>
      <c r="K25" s="15">
        <f t="shared" si="9"/>
        <v>0</v>
      </c>
      <c r="L25" s="15">
        <f t="shared" si="10"/>
        <v>0</v>
      </c>
      <c r="M25" s="15">
        <f t="shared" si="11"/>
        <v>0</v>
      </c>
      <c r="N25" s="12"/>
    </row>
    <row r="26" spans="1:16" ht="17.25" thickBot="1" x14ac:dyDescent="0.35">
      <c r="B26" s="57"/>
      <c r="C26" s="60">
        <v>0</v>
      </c>
      <c r="D26" s="41">
        <v>0</v>
      </c>
      <c r="E26" s="41">
        <v>2020</v>
      </c>
      <c r="F26" s="41">
        <v>50</v>
      </c>
      <c r="G26" s="58">
        <v>0</v>
      </c>
      <c r="H26" s="39">
        <f t="shared" si="6"/>
        <v>2020</v>
      </c>
      <c r="I26" s="6">
        <f t="shared" si="7"/>
        <v>3636</v>
      </c>
      <c r="J26" s="15">
        <f t="shared" si="8"/>
        <v>0</v>
      </c>
      <c r="K26" s="15">
        <f t="shared" si="9"/>
        <v>0</v>
      </c>
      <c r="L26" s="15">
        <f t="shared" si="10"/>
        <v>0</v>
      </c>
      <c r="M26" s="15">
        <f t="shared" si="11"/>
        <v>0</v>
      </c>
      <c r="N26" s="12"/>
    </row>
    <row r="27" spans="1:16" x14ac:dyDescent="0.3">
      <c r="B27" s="10"/>
      <c r="C27" s="52"/>
      <c r="D27" s="53"/>
      <c r="E27" s="53"/>
      <c r="F27" s="53"/>
      <c r="G27" s="54"/>
      <c r="H27" s="12"/>
      <c r="I27" s="12"/>
      <c r="J27" s="16"/>
      <c r="K27" s="16"/>
      <c r="L27" s="16">
        <f>SUM(L7:L26)</f>
        <v>452088</v>
      </c>
      <c r="M27" s="16">
        <f>SUM(M7:M26)</f>
        <v>496800</v>
      </c>
      <c r="N27" s="12"/>
    </row>
    <row r="28" spans="1:16" x14ac:dyDescent="0.3">
      <c r="B28" s="10"/>
      <c r="C28" s="52"/>
      <c r="D28" s="53"/>
      <c r="E28" s="11"/>
      <c r="F28" s="70"/>
      <c r="G28" s="70"/>
      <c r="H28" s="70"/>
      <c r="I28" s="70"/>
      <c r="J28" s="16"/>
      <c r="K28" s="16"/>
      <c r="L28" s="16"/>
      <c r="M28" s="16"/>
      <c r="N28" s="12"/>
    </row>
    <row r="29" spans="1:16" x14ac:dyDescent="0.3">
      <c r="B29" s="10"/>
      <c r="C29" s="52"/>
      <c r="D29" s="53"/>
      <c r="E29" s="11"/>
      <c r="F29" s="70"/>
      <c r="G29" s="70"/>
      <c r="H29" s="70"/>
      <c r="I29" s="70"/>
      <c r="J29" s="16"/>
      <c r="K29" s="16"/>
      <c r="L29" s="16"/>
      <c r="M29" s="16"/>
      <c r="N29" s="12"/>
    </row>
    <row r="30" spans="1:16" x14ac:dyDescent="0.3">
      <c r="B30" s="10"/>
      <c r="C30" s="52"/>
      <c r="D30" s="53"/>
      <c r="E30" s="11"/>
      <c r="F30" s="70"/>
      <c r="G30" s="70"/>
      <c r="H30" s="22"/>
      <c r="I30" s="70"/>
      <c r="J30" s="16"/>
      <c r="K30" s="16"/>
      <c r="L30" s="16"/>
      <c r="M30" s="16"/>
      <c r="N30" s="12"/>
    </row>
    <row r="31" spans="1:16" x14ac:dyDescent="0.3">
      <c r="A31" s="3"/>
      <c r="B31" s="10"/>
      <c r="C31" s="52"/>
      <c r="D31" s="53"/>
      <c r="E31" s="11"/>
      <c r="F31" s="70"/>
      <c r="G31" s="70"/>
      <c r="H31" s="70"/>
      <c r="I31" s="70"/>
      <c r="J31" s="16"/>
      <c r="K31" s="16"/>
      <c r="L31" s="16"/>
      <c r="M31" s="16"/>
      <c r="N31" s="12"/>
    </row>
    <row r="32" spans="1:16" x14ac:dyDescent="0.3">
      <c r="A32" s="3"/>
      <c r="B32" s="10"/>
      <c r="C32" s="52"/>
      <c r="D32" s="53"/>
      <c r="E32" s="11"/>
      <c r="F32" s="70"/>
      <c r="G32" s="70"/>
      <c r="H32" s="70"/>
      <c r="I32" s="70"/>
      <c r="J32" s="16"/>
      <c r="K32" s="16"/>
      <c r="L32" t="s">
        <v>20</v>
      </c>
      <c r="M32"/>
      <c r="N32"/>
      <c r="O32" s="61"/>
    </row>
    <row r="33" spans="2:15" x14ac:dyDescent="0.3">
      <c r="B33" s="10"/>
      <c r="C33" s="11"/>
      <c r="D33" s="11"/>
      <c r="E33" s="11"/>
      <c r="F33" s="70"/>
      <c r="G33" s="70" t="s">
        <v>24</v>
      </c>
      <c r="H33" s="70"/>
      <c r="I33" s="70"/>
      <c r="J33" s="16"/>
      <c r="K33" s="17"/>
      <c r="L33">
        <v>13.15</v>
      </c>
      <c r="M33">
        <v>15.43</v>
      </c>
      <c r="N33">
        <f>M33*L33</f>
        <v>202.90450000000001</v>
      </c>
      <c r="O33" s="61"/>
    </row>
    <row r="34" spans="2:15" x14ac:dyDescent="0.3">
      <c r="B34" s="10"/>
      <c r="C34" s="11"/>
      <c r="D34" s="11"/>
      <c r="F34" s="30" t="s">
        <v>25</v>
      </c>
      <c r="G34" s="30">
        <v>92</v>
      </c>
      <c r="H34" s="62"/>
      <c r="I34" s="64"/>
      <c r="J34" s="16"/>
      <c r="K34" s="17"/>
      <c r="L34">
        <v>9.98</v>
      </c>
      <c r="M34">
        <v>10.050000000000001</v>
      </c>
      <c r="N34">
        <f t="shared" ref="N34:N39" si="12">M34*L34</f>
        <v>100.29900000000001</v>
      </c>
      <c r="O34" s="61"/>
    </row>
    <row r="35" spans="2:15" x14ac:dyDescent="0.3">
      <c r="B35" s="76" t="s">
        <v>19</v>
      </c>
      <c r="C35" s="76"/>
      <c r="F35" s="7" t="s">
        <v>23</v>
      </c>
      <c r="G35" s="7">
        <f>G34*1.2</f>
        <v>110.39999999999999</v>
      </c>
      <c r="I35" s="11"/>
      <c r="J35" s="16"/>
      <c r="K35" s="17">
        <f>2024-1995</f>
        <v>29</v>
      </c>
      <c r="L35">
        <v>10.59</v>
      </c>
      <c r="M35">
        <v>10.07</v>
      </c>
      <c r="N35">
        <f t="shared" si="12"/>
        <v>106.6413</v>
      </c>
      <c r="O35" s="61"/>
    </row>
    <row r="36" spans="2:15" x14ac:dyDescent="0.3">
      <c r="B36" s="23" t="s">
        <v>18</v>
      </c>
      <c r="C36" s="26">
        <v>0</v>
      </c>
      <c r="I36" s="11"/>
      <c r="J36" s="16"/>
      <c r="K36" s="17"/>
      <c r="L36">
        <v>3.51</v>
      </c>
      <c r="M36">
        <v>6.47</v>
      </c>
      <c r="N36">
        <f t="shared" si="12"/>
        <v>22.709699999999998</v>
      </c>
      <c r="O36" s="61"/>
    </row>
    <row r="37" spans="2:15" x14ac:dyDescent="0.3">
      <c r="B37" s="24" t="s">
        <v>9</v>
      </c>
      <c r="C37" s="28">
        <v>0</v>
      </c>
      <c r="I37" s="11"/>
      <c r="J37" s="16"/>
      <c r="K37" s="17"/>
      <c r="L37">
        <v>3.18</v>
      </c>
      <c r="M37">
        <v>7.15</v>
      </c>
      <c r="N37">
        <f t="shared" si="12"/>
        <v>22.737000000000002</v>
      </c>
      <c r="O37" s="61"/>
    </row>
    <row r="38" spans="2:15" x14ac:dyDescent="0.3">
      <c r="B38" s="24" t="s">
        <v>10</v>
      </c>
      <c r="C38" s="34">
        <v>200000</v>
      </c>
      <c r="I38" s="11"/>
      <c r="J38" s="16"/>
      <c r="K38" s="17"/>
      <c r="L38">
        <v>3.82</v>
      </c>
      <c r="M38">
        <v>3.42</v>
      </c>
      <c r="N38">
        <f t="shared" si="12"/>
        <v>13.064399999999999</v>
      </c>
      <c r="O38" s="61"/>
    </row>
    <row r="39" spans="2:15" x14ac:dyDescent="0.3">
      <c r="B39" s="10"/>
      <c r="C39" s="11"/>
      <c r="I39" s="11"/>
      <c r="J39" s="16"/>
      <c r="K39" s="17"/>
      <c r="L39">
        <v>9.18</v>
      </c>
      <c r="M39">
        <v>9.1300000000000008</v>
      </c>
      <c r="N39">
        <f t="shared" si="12"/>
        <v>83.813400000000001</v>
      </c>
      <c r="O39" s="61"/>
    </row>
    <row r="40" spans="2:15" ht="22.5" customHeight="1" x14ac:dyDescent="0.3">
      <c r="B40" s="74" t="s">
        <v>14</v>
      </c>
      <c r="C40" s="75"/>
      <c r="I40" s="11"/>
      <c r="J40" s="12"/>
      <c r="K40" s="11"/>
      <c r="L40"/>
      <c r="M40"/>
      <c r="N40">
        <f>SUM(N33:N39)</f>
        <v>552.16930000000002</v>
      </c>
      <c r="O40" s="61"/>
    </row>
    <row r="41" spans="2:15" x14ac:dyDescent="0.3">
      <c r="B41" s="23" t="s">
        <v>11</v>
      </c>
      <c r="C41" s="26">
        <v>0</v>
      </c>
      <c r="K41" s="21"/>
      <c r="L41">
        <v>8.35</v>
      </c>
      <c r="M41">
        <v>15.87</v>
      </c>
      <c r="N41">
        <f>M41*L41</f>
        <v>132.5145</v>
      </c>
      <c r="O41" s="61"/>
    </row>
    <row r="42" spans="2:15" x14ac:dyDescent="0.3">
      <c r="B42" s="24" t="s">
        <v>9</v>
      </c>
      <c r="C42" s="28">
        <v>0</v>
      </c>
      <c r="D42" s="33"/>
      <c r="E42" s="29"/>
      <c r="F42" s="29"/>
      <c r="G42" s="16"/>
      <c r="H42" s="14"/>
      <c r="K42" s="21"/>
      <c r="L42"/>
      <c r="M42"/>
      <c r="N42">
        <f>N41+N40</f>
        <v>684.68380000000002</v>
      </c>
      <c r="O42" s="61"/>
    </row>
    <row r="43" spans="2:15" x14ac:dyDescent="0.3">
      <c r="B43" s="24" t="s">
        <v>10</v>
      </c>
      <c r="C43" s="34"/>
      <c r="D43" s="9"/>
      <c r="E43" s="9"/>
      <c r="F43" s="21"/>
      <c r="H43" s="14"/>
      <c r="K43" s="21"/>
      <c r="L43"/>
      <c r="M43"/>
      <c r="N43"/>
      <c r="O43" s="61"/>
    </row>
    <row r="44" spans="2:15" x14ac:dyDescent="0.3">
      <c r="B44" s="62"/>
      <c r="C44" s="63"/>
      <c r="D44" s="64"/>
      <c r="E44" s="9"/>
      <c r="F44" s="21"/>
      <c r="H44" s="14"/>
      <c r="K44" s="21"/>
    </row>
    <row r="45" spans="2:15" ht="33" customHeight="1" x14ac:dyDescent="0.3">
      <c r="B45" s="78" t="s">
        <v>27</v>
      </c>
      <c r="C45" s="78"/>
      <c r="D45" s="64"/>
      <c r="E45" s="9"/>
      <c r="F45" s="21"/>
      <c r="H45" s="14"/>
      <c r="K45" s="21"/>
    </row>
    <row r="46" spans="2:15" x14ac:dyDescent="0.3">
      <c r="B46" s="71" t="s">
        <v>12</v>
      </c>
      <c r="C46" s="26">
        <f>C4</f>
        <v>1737000</v>
      </c>
      <c r="D46" s="66"/>
      <c r="E46" s="19"/>
      <c r="F46" s="19"/>
      <c r="G46" s="19"/>
      <c r="H46" s="20"/>
      <c r="K46" s="18"/>
    </row>
    <row r="47" spans="2:15" x14ac:dyDescent="0.3">
      <c r="B47" s="71" t="s">
        <v>13</v>
      </c>
      <c r="C47" s="26">
        <f>L27</f>
        <v>452088</v>
      </c>
      <c r="D47" s="66"/>
      <c r="E47" s="19"/>
      <c r="F47" s="19"/>
      <c r="G47" s="19"/>
      <c r="H47" s="20"/>
      <c r="K47" s="20"/>
    </row>
    <row r="48" spans="2:15" ht="33" x14ac:dyDescent="0.3">
      <c r="B48" s="71" t="s">
        <v>26</v>
      </c>
      <c r="C48" s="26">
        <f>C38</f>
        <v>200000</v>
      </c>
      <c r="D48" s="66"/>
      <c r="E48" s="19"/>
      <c r="F48" s="19"/>
      <c r="G48" s="19"/>
      <c r="H48" s="20"/>
      <c r="K48" s="20"/>
    </row>
    <row r="49" spans="2:14" ht="33" x14ac:dyDescent="0.3">
      <c r="B49" s="72" t="s">
        <v>28</v>
      </c>
      <c r="C49" s="73">
        <f>SUM(C46:C48)</f>
        <v>2389088</v>
      </c>
      <c r="D49" s="63"/>
      <c r="E49" s="31"/>
      <c r="F49" s="32"/>
      <c r="G49" s="42"/>
      <c r="H49" s="42"/>
      <c r="I49" s="31"/>
      <c r="J49" s="42"/>
      <c r="K49" s="31"/>
      <c r="L49" s="42"/>
      <c r="M49" s="42"/>
      <c r="N49" s="42"/>
    </row>
    <row r="50" spans="2:14" x14ac:dyDescent="0.3">
      <c r="B50" s="67"/>
      <c r="C50" s="68"/>
      <c r="D50" s="68"/>
      <c r="E50" s="31"/>
      <c r="F50" s="32"/>
      <c r="G50" s="42"/>
      <c r="H50" s="43"/>
      <c r="I50" s="31"/>
      <c r="J50" s="42"/>
      <c r="K50" s="31"/>
      <c r="L50" s="42"/>
      <c r="M50" s="42"/>
      <c r="N50" s="42"/>
    </row>
    <row r="51" spans="2:14" hidden="1" x14ac:dyDescent="0.3">
      <c r="B51" s="65"/>
      <c r="C51" s="66"/>
      <c r="D51" s="69"/>
      <c r="E51" s="31"/>
      <c r="F51" s="32"/>
      <c r="G51" s="42"/>
      <c r="H51" s="42"/>
      <c r="I51" s="31"/>
      <c r="J51" s="42"/>
      <c r="K51" s="31"/>
      <c r="L51" s="42"/>
      <c r="M51" s="42"/>
      <c r="N51" s="42"/>
    </row>
    <row r="52" spans="2:14" hidden="1" x14ac:dyDescent="0.3">
      <c r="B52" s="67"/>
      <c r="C52" s="66"/>
      <c r="D52" s="69"/>
      <c r="E52" s="31"/>
      <c r="F52" s="32"/>
      <c r="G52" s="42"/>
      <c r="H52" s="42"/>
      <c r="I52" s="31"/>
      <c r="J52" s="42"/>
      <c r="K52" s="31"/>
      <c r="L52" s="42"/>
      <c r="M52" s="42"/>
      <c r="N52" s="42"/>
    </row>
    <row r="53" spans="2:14" hidden="1" x14ac:dyDescent="0.3">
      <c r="B53" s="67"/>
      <c r="C53" s="66"/>
      <c r="D53" s="69"/>
      <c r="E53" s="31"/>
      <c r="F53" s="32"/>
      <c r="G53" s="42"/>
      <c r="H53" s="42"/>
      <c r="I53" s="31"/>
      <c r="J53" s="42"/>
      <c r="K53" s="31"/>
      <c r="L53" s="42"/>
      <c r="M53" s="42"/>
      <c r="N53" s="42"/>
    </row>
    <row r="54" spans="2:14" x14ac:dyDescent="0.3">
      <c r="B54" s="67"/>
      <c r="C54" s="68"/>
      <c r="D54" s="68"/>
      <c r="E54" s="31"/>
      <c r="F54" s="32"/>
      <c r="G54" s="42"/>
      <c r="H54" s="43"/>
      <c r="I54" s="31"/>
      <c r="J54" s="42"/>
      <c r="K54" s="31"/>
      <c r="L54" s="42"/>
      <c r="M54" s="42"/>
      <c r="N54" s="42"/>
    </row>
    <row r="55" spans="2:14" hidden="1" x14ac:dyDescent="0.3">
      <c r="B55" s="22"/>
      <c r="C55" s="68"/>
      <c r="D55" s="69"/>
      <c r="E55" s="31"/>
      <c r="F55" s="32"/>
      <c r="G55" s="42"/>
      <c r="H55" s="42"/>
      <c r="I55" s="31"/>
      <c r="J55" s="42"/>
      <c r="K55" s="31"/>
      <c r="L55" s="42"/>
      <c r="M55" s="42"/>
      <c r="N55" s="42"/>
    </row>
    <row r="56" spans="2:14" hidden="1" x14ac:dyDescent="0.3">
      <c r="B56" s="65"/>
      <c r="C56" s="66"/>
      <c r="D56" s="69"/>
      <c r="E56" s="31"/>
      <c r="F56" s="42"/>
      <c r="G56" s="42"/>
      <c r="H56" s="42"/>
      <c r="I56" s="31"/>
      <c r="J56" s="42"/>
      <c r="K56" s="31"/>
      <c r="L56" s="42"/>
      <c r="M56" s="42"/>
      <c r="N56" s="42"/>
    </row>
    <row r="57" spans="2:14" hidden="1" x14ac:dyDescent="0.3">
      <c r="B57" s="65"/>
      <c r="C57" s="66"/>
      <c r="D57" s="69"/>
      <c r="E57" s="31"/>
      <c r="F57" s="42"/>
      <c r="G57" s="42"/>
      <c r="H57" s="42"/>
      <c r="I57" s="31"/>
      <c r="J57" s="42"/>
      <c r="K57" s="31"/>
      <c r="L57" s="42"/>
      <c r="M57" s="42"/>
      <c r="N57" s="42"/>
    </row>
    <row r="58" spans="2:14" x14ac:dyDescent="0.3">
      <c r="B58" s="67"/>
      <c r="C58" s="68"/>
      <c r="D58" s="69"/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B59" s="67"/>
      <c r="C59" s="68"/>
      <c r="D59" s="22"/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B60" s="65"/>
      <c r="C60" s="22"/>
      <c r="D60" s="22"/>
      <c r="E60" s="31"/>
      <c r="F60" s="42"/>
      <c r="G60" s="42"/>
      <c r="H60" s="42"/>
      <c r="I60" s="31"/>
      <c r="J60" s="42"/>
      <c r="K60" s="31"/>
      <c r="L60" s="42"/>
      <c r="M60" s="44"/>
      <c r="N60" s="42"/>
    </row>
    <row r="61" spans="2:14" ht="33" customHeight="1" x14ac:dyDescent="0.3">
      <c r="B61" s="77" t="s">
        <v>21</v>
      </c>
      <c r="C61" s="77"/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E62" s="31"/>
      <c r="F62" s="42"/>
      <c r="G62" s="42"/>
      <c r="H62" s="42"/>
      <c r="I62" s="31"/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3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45"/>
      <c r="L67" s="42"/>
      <c r="M67" s="44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2"/>
      <c r="G78" s="42"/>
      <c r="H78" s="42"/>
      <c r="I78" s="31"/>
      <c r="J78" s="42"/>
      <c r="K78" s="31"/>
      <c r="L78" s="42"/>
      <c r="M78" s="42"/>
      <c r="N78" s="42"/>
    </row>
    <row r="79" spans="5:14" x14ac:dyDescent="0.3">
      <c r="E79" s="31"/>
      <c r="F79" s="46"/>
      <c r="G79" s="46"/>
      <c r="H79" s="46"/>
      <c r="I79" s="47"/>
      <c r="J79" s="42"/>
      <c r="K79" s="31"/>
      <c r="L79" s="42"/>
      <c r="M79" s="42"/>
      <c r="N79" s="42"/>
    </row>
    <row r="80" spans="5:14" x14ac:dyDescent="0.3">
      <c r="E80" s="31"/>
      <c r="F80" s="44"/>
      <c r="G80" s="31"/>
      <c r="H80" s="44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8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4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9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4"/>
      <c r="G89" s="44"/>
      <c r="H89" s="44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42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50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  <row r="195" spans="5:14" x14ac:dyDescent="0.3">
      <c r="E195" s="31"/>
      <c r="F195" s="42"/>
      <c r="G195" s="42"/>
      <c r="H195" s="42"/>
      <c r="I195" s="31"/>
      <c r="J195" s="42"/>
      <c r="K195" s="31"/>
      <c r="L195" s="42"/>
      <c r="M195" s="42"/>
      <c r="N195" s="42"/>
    </row>
  </sheetData>
  <mergeCells count="4">
    <mergeCell ref="B40:C40"/>
    <mergeCell ref="B35:C35"/>
    <mergeCell ref="B61:C61"/>
    <mergeCell ref="B45:C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" sqref="B4"/>
    </sheetView>
  </sheetViews>
  <sheetFormatPr defaultRowHeight="15" x14ac:dyDescent="0.25"/>
  <cols>
    <col min="12" max="12" width="16.7109375" bestFit="1" customWidth="1"/>
    <col min="13" max="13" width="31.7109375" bestFit="1" customWidth="1"/>
    <col min="14" max="14" width="9.28515625" bestFit="1" customWidth="1"/>
    <col min="15" max="15" width="14.42578125" bestFit="1" customWidth="1"/>
  </cols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working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manoj chalikwar</cp:lastModifiedBy>
  <dcterms:created xsi:type="dcterms:W3CDTF">2014-10-16T12:20:47Z</dcterms:created>
  <dcterms:modified xsi:type="dcterms:W3CDTF">2025-02-19T04:41:34Z</dcterms:modified>
</cp:coreProperties>
</file>