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Kandivali (W)\Santosh Laxman Kadam\"/>
    </mc:Choice>
  </mc:AlternateContent>
  <xr:revisionPtr revIDLastSave="0" documentId="13_ncr:1_{B9C74B83-1B18-4945-92A0-BFE4CEA3A69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8" i="4" l="1"/>
  <c r="R28" i="4"/>
  <c r="R27" i="4"/>
  <c r="R23" i="4"/>
  <c r="R24" i="4"/>
  <c r="R25" i="4"/>
  <c r="R26" i="4"/>
  <c r="R22" i="4"/>
  <c r="R6" i="4" l="1"/>
  <c r="Q6" i="4"/>
  <c r="R5" i="4"/>
  <c r="P5" i="4"/>
  <c r="I20" i="4"/>
  <c r="N18" i="4"/>
  <c r="J17" i="4"/>
  <c r="I29" i="4"/>
  <c r="P7" i="4" l="1"/>
  <c r="P6" i="4"/>
  <c r="Q5" i="4"/>
  <c r="P4" i="4"/>
  <c r="P3" i="4"/>
  <c r="Q12" i="4" l="1"/>
  <c r="P12" i="4"/>
  <c r="P11" i="4"/>
  <c r="Q11" i="4" s="1"/>
  <c r="Q10" i="4"/>
  <c r="Q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<sst xmlns="http://schemas.openxmlformats.org/spreadsheetml/2006/main" count="30" uniqueCount="27">
  <si>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</si>
  <si>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</si>
  <si>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</si>
  <si>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</si>
  <si>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</si>
  <si>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</si>
  <si>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</si>
  <si>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</si>
  <si>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</si>
  <si>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</si>
  <si>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</si>
  <si>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</si>
  <si>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</si>
  <si>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202, 2nd Floor, Sai Shraddha CHSL, Plot No. B314 &amp; B-315, Sector 19/20, Village - Belapur, Belapur, Taluka - Thane</t>
  </si>
  <si>
    <t>bua</t>
  </si>
  <si>
    <t>fmv</t>
  </si>
  <si>
    <t>agreement - 24.06.2014</t>
  </si>
  <si>
    <t>av</t>
  </si>
  <si>
    <t>sd</t>
  </si>
  <si>
    <t>rd</t>
  </si>
  <si>
    <t>mv</t>
  </si>
  <si>
    <t>oc - 2007</t>
  </si>
  <si>
    <t>ca</t>
  </si>
  <si>
    <t>rate on ca</t>
  </si>
  <si>
    <t>03.02.25</t>
  </si>
  <si>
    <t>mca</t>
  </si>
  <si>
    <t>01.09.23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</si>
</sst>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172660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26CB14-CF2E-4723-9099-1841CC2EC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363192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84F35B-5B40-4F34-AD88-6B951D4BB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97592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363192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917D96-5E34-4F46-9735-E829DC6FE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97592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276C65-A690-4FE5-B3A8-398CC2F23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13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95250</xdr:colOff>
      <xdr:row>52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3B2194-B118-4136-9549-FDF8E7181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800850" cy="864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496560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153897-E071-420A-8E71-8301ECC3B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30960" cy="8735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477508</xdr:colOff>
      <xdr:row>47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1FA512-6B24-456B-8C2C-C1C567DBC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011908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S7" sqref="S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4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260</v>
      </c>
      <c r="C2" s="4">
        <f>B2*1.2</f>
        <v>312</v>
      </c>
      <c r="D2" s="4">
        <f t="shared" ref="D2:D13" si="2">C2*1.2</f>
        <v>374.4</v>
      </c>
      <c r="E2" s="5">
        <f t="shared" ref="E2:E13" si="3">R2</f>
        <v>4000000</v>
      </c>
      <c r="F2" s="14">
        <f t="shared" ref="F2:F13" si="4">ROUND((E2/B2),0)</f>
        <v>15385</v>
      </c>
      <c r="G2" s="10">
        <f t="shared" ref="G2:G13" si="5">ROUND((E2/C2),0)</f>
        <v>12821</v>
      </c>
      <c r="H2" s="10">
        <f t="shared" ref="H2:H13" si="6">ROUND((E2/D2),0)</f>
        <v>10684</v>
      </c>
      <c r="I2" s="4" t="e">
        <f>#REF!</f>
        <v>#REF!</v>
      </c>
      <c r="J2" s="4">
        <f t="shared" ref="J2:J13" si="7">S2</f>
        <v>0</v>
      </c>
      <c r="O2">
        <v>0</v>
      </c>
      <c r="P2">
        <v>300</v>
      </c>
      <c r="Q2">
        <v>260</v>
      </c>
      <c r="R2" s="2">
        <v>4000000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625</v>
      </c>
      <c r="C3" s="4">
        <f t="shared" ref="C3:C15" si="8">B3*1.2</f>
        <v>750</v>
      </c>
      <c r="D3" s="4">
        <f t="shared" si="2"/>
        <v>900</v>
      </c>
      <c r="E3" s="5">
        <f t="shared" si="3"/>
        <v>8500000</v>
      </c>
      <c r="F3" s="10">
        <f t="shared" si="4"/>
        <v>13600</v>
      </c>
      <c r="G3" s="10">
        <f t="shared" si="5"/>
        <v>11333</v>
      </c>
      <c r="H3" s="10">
        <f t="shared" si="6"/>
        <v>9444</v>
      </c>
      <c r="I3" s="4" t="e">
        <f>#REF!</f>
        <v>#REF!</v>
      </c>
      <c r="J3" s="4">
        <f t="shared" si="7"/>
        <v>0</v>
      </c>
      <c r="O3">
        <v>0</v>
      </c>
      <c r="P3">
        <f t="shared" ref="P3:P8" si="9">O3/1.2</f>
        <v>0</v>
      </c>
      <c r="Q3">
        <v>625</v>
      </c>
      <c r="R3" s="2">
        <v>8500000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600</v>
      </c>
      <c r="C4" s="4">
        <f t="shared" si="8"/>
        <v>720</v>
      </c>
      <c r="D4" s="4">
        <f t="shared" si="2"/>
        <v>864</v>
      </c>
      <c r="E4" s="5">
        <f t="shared" si="3"/>
        <v>8000000</v>
      </c>
      <c r="F4" s="10">
        <f t="shared" si="4"/>
        <v>13333</v>
      </c>
      <c r="G4" s="10">
        <f t="shared" si="5"/>
        <v>11111</v>
      </c>
      <c r="H4" s="10">
        <f t="shared" si="6"/>
        <v>9259</v>
      </c>
      <c r="I4" s="4" t="e">
        <f>#REF!</f>
        <v>#REF!</v>
      </c>
      <c r="J4" s="4">
        <f t="shared" si="7"/>
        <v>0</v>
      </c>
      <c r="O4">
        <v>0</v>
      </c>
      <c r="P4">
        <f t="shared" si="9"/>
        <v>0</v>
      </c>
      <c r="Q4">
        <v>600</v>
      </c>
      <c r="R4" s="2">
        <v>8000000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257.88749999999999</v>
      </c>
      <c r="C5" s="4">
        <f t="shared" si="8"/>
        <v>309.46499999999997</v>
      </c>
      <c r="D5" s="4">
        <f t="shared" si="2"/>
        <v>371.35799999999995</v>
      </c>
      <c r="E5" s="5">
        <f t="shared" si="3"/>
        <v>3740000</v>
      </c>
      <c r="F5" s="10">
        <f t="shared" si="4"/>
        <v>14502</v>
      </c>
      <c r="G5" s="10">
        <f t="shared" si="5"/>
        <v>12085</v>
      </c>
      <c r="H5" s="10">
        <f t="shared" si="6"/>
        <v>10071</v>
      </c>
      <c r="I5" s="4" t="e">
        <f>#REF!</f>
        <v>#REF!</v>
      </c>
      <c r="J5" s="4" t="str">
        <f t="shared" si="7"/>
        <v>03.02.25</v>
      </c>
      <c r="O5">
        <v>0</v>
      </c>
      <c r="P5">
        <f>28.75*10.764</f>
        <v>309.46499999999997</v>
      </c>
      <c r="Q5">
        <f t="shared" ref="Q5" si="10">P5/1.2</f>
        <v>257.88749999999999</v>
      </c>
      <c r="R5" s="2">
        <f>3500000+210000+30000</f>
        <v>3740000</v>
      </c>
      <c r="S5" s="8" t="s">
        <v>24</v>
      </c>
      <c r="T5" s="8"/>
    </row>
    <row r="6" spans="1:20" x14ac:dyDescent="0.25">
      <c r="A6" s="4">
        <f t="shared" si="0"/>
        <v>0</v>
      </c>
      <c r="B6" s="4">
        <f t="shared" si="1"/>
        <v>373.00489199999998</v>
      </c>
      <c r="C6" s="4">
        <f t="shared" si="8"/>
        <v>447.60587039999996</v>
      </c>
      <c r="D6" s="4">
        <f t="shared" si="2"/>
        <v>537.12704447999988</v>
      </c>
      <c r="E6" s="5">
        <f t="shared" si="3"/>
        <v>4800000</v>
      </c>
      <c r="F6" s="14">
        <f t="shared" si="4"/>
        <v>12868</v>
      </c>
      <c r="G6" s="10">
        <f t="shared" si="5"/>
        <v>10724</v>
      </c>
      <c r="H6" s="10">
        <f t="shared" si="6"/>
        <v>8936</v>
      </c>
      <c r="I6" s="4" t="e">
        <f>#REF!</f>
        <v>#REF!</v>
      </c>
      <c r="J6" s="4" t="str">
        <f t="shared" si="7"/>
        <v>01.09.23</v>
      </c>
      <c r="O6">
        <v>0</v>
      </c>
      <c r="P6">
        <f t="shared" si="9"/>
        <v>0</v>
      </c>
      <c r="Q6">
        <f>(27.498+7.155)*10.764</f>
        <v>373.00489199999998</v>
      </c>
      <c r="R6" s="2">
        <f>4500000+270000+30000</f>
        <v>4800000</v>
      </c>
      <c r="S6" s="8" t="s">
        <v>26</v>
      </c>
      <c r="T6" s="8"/>
    </row>
    <row r="7" spans="1:20" x14ac:dyDescent="0.25">
      <c r="A7" s="4">
        <f t="shared" si="0"/>
        <v>0</v>
      </c>
      <c r="B7" s="4">
        <f t="shared" si="1"/>
        <v>435</v>
      </c>
      <c r="C7" s="4">
        <f t="shared" si="8"/>
        <v>522</v>
      </c>
      <c r="D7" s="4">
        <f t="shared" si="2"/>
        <v>626.4</v>
      </c>
      <c r="E7" s="5">
        <f t="shared" si="3"/>
        <v>6000000</v>
      </c>
      <c r="F7" s="14">
        <f t="shared" si="4"/>
        <v>13793</v>
      </c>
      <c r="G7" s="10">
        <f t="shared" si="5"/>
        <v>11494</v>
      </c>
      <c r="H7" s="10">
        <f t="shared" si="6"/>
        <v>9579</v>
      </c>
      <c r="I7" s="4" t="e">
        <f>#REF!</f>
        <v>#REF!</v>
      </c>
      <c r="J7" s="4">
        <f t="shared" si="7"/>
        <v>0</v>
      </c>
      <c r="O7">
        <v>0</v>
      </c>
      <c r="P7">
        <f t="shared" si="9"/>
        <v>0</v>
      </c>
      <c r="Q7">
        <v>435</v>
      </c>
      <c r="R7" s="2">
        <v>6000000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450</v>
      </c>
      <c r="C8" s="4">
        <f t="shared" si="8"/>
        <v>540</v>
      </c>
      <c r="D8" s="4">
        <f t="shared" si="2"/>
        <v>648</v>
      </c>
      <c r="E8" s="5">
        <f t="shared" si="3"/>
        <v>6700000</v>
      </c>
      <c r="F8" s="10">
        <f t="shared" si="4"/>
        <v>14889</v>
      </c>
      <c r="G8" s="10">
        <f t="shared" si="5"/>
        <v>12407</v>
      </c>
      <c r="H8" s="10">
        <f t="shared" si="6"/>
        <v>10340</v>
      </c>
      <c r="I8" s="4" t="e">
        <f>#REF!</f>
        <v>#REF!</v>
      </c>
      <c r="J8" s="4">
        <f t="shared" si="7"/>
        <v>0</v>
      </c>
      <c r="O8">
        <v>0</v>
      </c>
      <c r="P8">
        <f t="shared" si="9"/>
        <v>0</v>
      </c>
      <c r="Q8">
        <v>450</v>
      </c>
      <c r="R8" s="2">
        <v>6700000</v>
      </c>
      <c r="S8" s="8"/>
      <c r="T8" s="8"/>
    </row>
    <row r="9" spans="1:20" x14ac:dyDescent="0.25">
      <c r="A9" s="4">
        <f t="shared" si="0"/>
        <v>0</v>
      </c>
      <c r="B9" s="4">
        <f t="shared" si="1"/>
        <v>391.66666666666669</v>
      </c>
      <c r="C9" s="4">
        <f t="shared" si="8"/>
        <v>470</v>
      </c>
      <c r="D9" s="4">
        <f t="shared" si="2"/>
        <v>564</v>
      </c>
      <c r="E9" s="5">
        <f t="shared" si="3"/>
        <v>4500000</v>
      </c>
      <c r="F9" s="10">
        <f t="shared" si="4"/>
        <v>11489</v>
      </c>
      <c r="G9" s="10">
        <f t="shared" si="5"/>
        <v>9574</v>
      </c>
      <c r="H9" s="10">
        <f t="shared" si="6"/>
        <v>7979</v>
      </c>
      <c r="I9" s="4" t="e">
        <f>#REF!</f>
        <v>#REF!</v>
      </c>
      <c r="J9" s="4">
        <f t="shared" si="7"/>
        <v>0</v>
      </c>
      <c r="O9">
        <v>0</v>
      </c>
      <c r="P9">
        <v>470</v>
      </c>
      <c r="Q9">
        <f t="shared" ref="Q9:Q12" si="11">P9/1.2</f>
        <v>391.66666666666669</v>
      </c>
      <c r="R9" s="2">
        <v>4500000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466.66666666666669</v>
      </c>
      <c r="C10" s="4">
        <f t="shared" si="8"/>
        <v>560</v>
      </c>
      <c r="D10" s="4">
        <f t="shared" si="2"/>
        <v>672</v>
      </c>
      <c r="E10" s="5">
        <f t="shared" si="3"/>
        <v>6800000</v>
      </c>
      <c r="F10" s="10">
        <f t="shared" si="4"/>
        <v>14571</v>
      </c>
      <c r="G10" s="10">
        <f t="shared" si="5"/>
        <v>12143</v>
      </c>
      <c r="H10" s="10">
        <f t="shared" si="6"/>
        <v>10119</v>
      </c>
      <c r="I10" s="4" t="e">
        <f>#REF!</f>
        <v>#REF!</v>
      </c>
      <c r="J10" s="4">
        <f t="shared" si="7"/>
        <v>0</v>
      </c>
      <c r="O10">
        <v>0</v>
      </c>
      <c r="P10">
        <v>560</v>
      </c>
      <c r="Q10">
        <f t="shared" si="11"/>
        <v>466.66666666666669</v>
      </c>
      <c r="R10" s="2">
        <v>6800000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ref="P11:P12" si="12">O11/1.2</f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6" spans="1:20" x14ac:dyDescent="0.25">
      <c r="H16" t="s">
        <v>13</v>
      </c>
    </row>
    <row r="17" spans="7:24" x14ac:dyDescent="0.25">
      <c r="H17" t="s">
        <v>22</v>
      </c>
      <c r="I17">
        <v>395</v>
      </c>
      <c r="J17" s="4">
        <f>36.66*10.764</f>
        <v>394.60823999999997</v>
      </c>
    </row>
    <row r="18" spans="7:24" x14ac:dyDescent="0.25">
      <c r="H18" t="s">
        <v>14</v>
      </c>
      <c r="I18">
        <v>464</v>
      </c>
      <c r="N18">
        <f>I18/I17</f>
        <v>1.1746835443037975</v>
      </c>
    </row>
    <row r="19" spans="7:24" x14ac:dyDescent="0.25">
      <c r="H19" t="s">
        <v>23</v>
      </c>
      <c r="I19">
        <v>13000</v>
      </c>
    </row>
    <row r="20" spans="7:24" x14ac:dyDescent="0.25">
      <c r="H20" t="s">
        <v>15</v>
      </c>
      <c r="I20">
        <f>I19*I17</f>
        <v>5135000</v>
      </c>
    </row>
    <row r="21" spans="7:24" x14ac:dyDescent="0.25">
      <c r="P21" t="s">
        <v>25</v>
      </c>
    </row>
    <row r="22" spans="7:24" x14ac:dyDescent="0.25">
      <c r="G22" s="6"/>
      <c r="H22" s="6"/>
      <c r="P22">
        <v>8.84</v>
      </c>
      <c r="Q22">
        <v>16.63</v>
      </c>
      <c r="R22">
        <f>Q22*P22</f>
        <v>147.00919999999999</v>
      </c>
    </row>
    <row r="23" spans="7:24" x14ac:dyDescent="0.25">
      <c r="J23" t="s">
        <v>21</v>
      </c>
      <c r="P23">
        <v>8.73</v>
      </c>
      <c r="Q23">
        <v>8.43</v>
      </c>
      <c r="R23">
        <f t="shared" ref="R23:R26" si="23">Q23*P23</f>
        <v>73.593900000000005</v>
      </c>
    </row>
    <row r="24" spans="7:24" x14ac:dyDescent="0.25">
      <c r="P24" s="11">
        <v>5.72</v>
      </c>
      <c r="Q24" s="11">
        <v>3.1</v>
      </c>
      <c r="R24">
        <f t="shared" si="23"/>
        <v>17.731999999999999</v>
      </c>
      <c r="T24" s="11"/>
      <c r="U24" s="11"/>
      <c r="V24" s="11"/>
      <c r="W24" s="11"/>
      <c r="X24" s="11"/>
    </row>
    <row r="25" spans="7:24" x14ac:dyDescent="0.25">
      <c r="H25" t="s">
        <v>16</v>
      </c>
      <c r="P25" s="11">
        <v>11.25</v>
      </c>
      <c r="Q25" s="13">
        <v>11.34</v>
      </c>
      <c r="R25">
        <f t="shared" si="23"/>
        <v>127.575</v>
      </c>
      <c r="T25" s="13"/>
      <c r="U25" s="13"/>
      <c r="V25" s="11"/>
      <c r="W25" s="11"/>
      <c r="X25" s="11"/>
    </row>
    <row r="26" spans="7:24" x14ac:dyDescent="0.25">
      <c r="H26" t="s">
        <v>17</v>
      </c>
      <c r="I26" s="15">
        <v>1200000</v>
      </c>
      <c r="P26" s="11">
        <v>2.83</v>
      </c>
      <c r="Q26" s="11">
        <v>3.72</v>
      </c>
      <c r="R26">
        <f t="shared" si="23"/>
        <v>10.527600000000001</v>
      </c>
      <c r="T26" s="11"/>
      <c r="U26" s="11"/>
      <c r="V26" s="11"/>
      <c r="W26" s="11"/>
      <c r="X26" s="11"/>
    </row>
    <row r="27" spans="7:24" x14ac:dyDescent="0.25">
      <c r="H27" t="s">
        <v>18</v>
      </c>
      <c r="I27" s="15">
        <v>135640</v>
      </c>
      <c r="P27" s="11">
        <v>3.46</v>
      </c>
      <c r="Q27" s="11">
        <v>4.8600000000000003</v>
      </c>
      <c r="R27">
        <f>Q27*P27</f>
        <v>16.8156</v>
      </c>
      <c r="T27" s="11"/>
      <c r="U27" s="11"/>
      <c r="V27" s="11"/>
      <c r="W27" s="11"/>
      <c r="X27" s="11"/>
    </row>
    <row r="28" spans="7:24" x14ac:dyDescent="0.25">
      <c r="H28" t="s">
        <v>19</v>
      </c>
      <c r="I28" s="15">
        <v>22590</v>
      </c>
      <c r="P28" s="11"/>
      <c r="Q28" s="11"/>
      <c r="R28" s="12">
        <f>SUM(R22:R27)</f>
        <v>393.25330000000002</v>
      </c>
      <c r="T28" s="12"/>
      <c r="U28" s="12"/>
      <c r="V28" s="11"/>
      <c r="W28" s="11"/>
      <c r="X28" s="11"/>
    </row>
    <row r="29" spans="7:24" x14ac:dyDescent="0.25">
      <c r="I29" s="15">
        <f>SUM(I26:I28)</f>
        <v>1358230</v>
      </c>
      <c r="P29" s="11"/>
      <c r="Q29" s="11"/>
      <c r="R29" s="12"/>
      <c r="T29" s="12"/>
      <c r="U29" s="12"/>
      <c r="V29" s="11"/>
      <c r="W29" s="11"/>
      <c r="X29" s="11"/>
    </row>
    <row r="30" spans="7:24" x14ac:dyDescent="0.25">
      <c r="H30" t="s">
        <v>20</v>
      </c>
      <c r="I30" s="15">
        <v>225900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3" sqref="C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2025-02-18T10:12:11Z</dcterms:modified>
</cp:coreProperties>
</file>