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Pratibha Misra\"/>
    </mc:Choice>
  </mc:AlternateContent>
  <xr:revisionPtr revIDLastSave="0" documentId="13_ncr:1_{B730DEDB-66A2-46FD-98E0-6B7D595EB9E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0" i="4" l="1"/>
  <c r="Q10" i="4"/>
  <c r="R9" i="4"/>
  <c r="Q9" i="4"/>
  <c r="R8" i="4"/>
  <c r="Q8" i="4"/>
  <c r="Q7" i="4"/>
  <c r="Q11" i="4"/>
  <c r="Q12" i="4"/>
  <c r="Q13" i="4"/>
  <c r="Q14" i="4"/>
  <c r="Q15" i="4"/>
  <c r="Q4" i="4"/>
  <c r="C3" i="4"/>
  <c r="C2" i="4"/>
  <c r="G22" i="4"/>
  <c r="J27" i="4"/>
  <c r="G20" i="4"/>
  <c r="H19" i="4"/>
  <c r="H18" i="4"/>
  <c r="H30" i="4"/>
  <c r="P12" i="4" l="1"/>
  <c r="P11" i="4"/>
  <c r="P10" i="4"/>
  <c r="P9" i="4"/>
  <c r="P8" i="4"/>
  <c r="P6" i="4"/>
  <c r="P5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<sst xmlns="http://schemas.openxmlformats.org/spreadsheetml/2006/main" count="31" uniqueCount="28">
  <si>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</si>
  <si>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</si>
  <si>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</si>
  <si>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</si>
  <si>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</si>
  <si>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</si>
  <si>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</si>
  <si>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</si>
  <si>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</si>
  <si>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</si>
  <si>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</si>
  <si>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</si>
  <si>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</si>
  <si>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Flat No. 3304, 33rd Floor, Building No 9B, Wing - Clisyer 9, Raheja Exotica Siena , Madh, Village - Erangal, Madh,</t>
  </si>
  <si>
    <t>agreement  = 11.2.2025</t>
  </si>
  <si>
    <t>av</t>
  </si>
  <si>
    <t>sd</t>
  </si>
  <si>
    <t>rd</t>
  </si>
  <si>
    <t>rera ca</t>
  </si>
  <si>
    <t>deck</t>
  </si>
  <si>
    <t>1 car parking</t>
  </si>
  <si>
    <t>rate</t>
  </si>
  <si>
    <t>fmv</t>
  </si>
  <si>
    <t>P51800046921</t>
  </si>
  <si>
    <t>04.02.25</t>
  </si>
  <si>
    <t>09.01.25</t>
  </si>
  <si>
    <t>21.12.24</t>
  </si>
  <si>
    <t>LS - 84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</si>
</sst>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0AD9B3-6CF1-4348-9732-14171D54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439402</xdr:colOff>
      <xdr:row>51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24EF00-F60A-413F-A9D6-69A6AEF3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73802" cy="8659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A2EA7A-9191-4985-8C7C-E50B0DF18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B691D1-D15B-43B1-B116-75B8F9A14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3EB6A5-14E1-41C0-8D39-781618667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45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A9BC5-AE99-4B0F-9936-93F0E67C9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863085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95E22E-4C12-4613-82CD-FCA04F78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E8028-4A05-4B72-A28A-C9F2B71D8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343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47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12C1A2-7D71-4780-B2AF-12BD2DCA2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810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H30" sqref="H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349</v>
      </c>
      <c r="C2" s="4">
        <f>B2*1.1</f>
        <v>383.90000000000003</v>
      </c>
      <c r="D2" s="4">
        <f t="shared" ref="D2:D13" si="2">C2*1.2</f>
        <v>460.68</v>
      </c>
      <c r="E2" s="5">
        <f t="shared" ref="E2:E13" si="3">R2</f>
        <v>6499000</v>
      </c>
      <c r="F2" s="10">
        <f t="shared" ref="F2:F13" si="4">ROUND((E2/B2),0)</f>
        <v>18622</v>
      </c>
      <c r="G2" s="10">
        <f t="shared" ref="G2:G13" si="5">ROUND((E2/C2),0)</f>
        <v>16929</v>
      </c>
      <c r="H2" s="10">
        <f t="shared" ref="H2:H13" si="6">ROUND((E2/D2),0)</f>
        <v>14107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349</v>
      </c>
      <c r="R2" s="2">
        <v>6499000</v>
      </c>
      <c r="S2" s="8"/>
      <c r="T2" s="8"/>
    </row>
    <row r="3" spans="1:20" x14ac:dyDescent="0.25">
      <c r="A3" s="4">
        <f t="shared" si="0"/>
        <v>0</v>
      </c>
      <c r="B3" s="4">
        <f t="shared" si="1"/>
        <v>500</v>
      </c>
      <c r="C3" s="4">
        <f t="shared" ref="C3:C15" si="9">B3*1.1</f>
        <v>550</v>
      </c>
      <c r="D3" s="4">
        <f t="shared" si="2"/>
        <v>660</v>
      </c>
      <c r="E3" s="16">
        <f t="shared" si="3"/>
        <v>12000000</v>
      </c>
      <c r="F3" s="15">
        <f t="shared" si="4"/>
        <v>24000</v>
      </c>
      <c r="G3" s="10">
        <f t="shared" si="5"/>
        <v>21818</v>
      </c>
      <c r="H3" s="10">
        <f t="shared" si="6"/>
        <v>18182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</v>
      </c>
      <c r="R3" s="2">
        <v>12000000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590.90909090909088</v>
      </c>
      <c r="C4" s="4">
        <f t="shared" si="9"/>
        <v>650</v>
      </c>
      <c r="D4" s="4">
        <f t="shared" si="2"/>
        <v>780</v>
      </c>
      <c r="E4" s="16">
        <f t="shared" si="3"/>
        <v>13000000</v>
      </c>
      <c r="F4" s="10">
        <f t="shared" si="4"/>
        <v>22000</v>
      </c>
      <c r="G4" s="10">
        <f t="shared" si="5"/>
        <v>20000</v>
      </c>
      <c r="H4" s="10">
        <f t="shared" si="6"/>
        <v>16667</v>
      </c>
      <c r="I4" s="4" t="e">
        <f>#REF!</f>
        <v>#REF!</v>
      </c>
      <c r="J4" s="4">
        <f t="shared" si="7"/>
        <v>0</v>
      </c>
      <c r="O4">
        <v>0</v>
      </c>
      <c r="P4">
        <v>650</v>
      </c>
      <c r="Q4">
        <f>P4/1.1</f>
        <v>590.90909090909088</v>
      </c>
      <c r="R4" s="2">
        <v>13000000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461</v>
      </c>
      <c r="C5" s="4">
        <f t="shared" si="9"/>
        <v>507.1</v>
      </c>
      <c r="D5" s="4">
        <f t="shared" si="2"/>
        <v>608.52</v>
      </c>
      <c r="E5" s="16">
        <f t="shared" si="3"/>
        <v>13900000</v>
      </c>
      <c r="F5" s="10">
        <f t="shared" si="4"/>
        <v>30152</v>
      </c>
      <c r="G5" s="10">
        <f t="shared" si="5"/>
        <v>27411</v>
      </c>
      <c r="H5" s="10">
        <f t="shared" si="6"/>
        <v>22842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461</v>
      </c>
      <c r="R5" s="2">
        <v>13900000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576</v>
      </c>
      <c r="C6" s="4">
        <f t="shared" si="9"/>
        <v>633.6</v>
      </c>
      <c r="D6" s="4">
        <f t="shared" si="2"/>
        <v>760.32</v>
      </c>
      <c r="E6" s="16">
        <f t="shared" si="3"/>
        <v>15000000</v>
      </c>
      <c r="F6" s="15">
        <f t="shared" si="4"/>
        <v>26042</v>
      </c>
      <c r="G6" s="10">
        <f t="shared" si="5"/>
        <v>23674</v>
      </c>
      <c r="H6" s="10">
        <f t="shared" si="6"/>
        <v>19729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576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402.72727272727269</v>
      </c>
      <c r="C7" s="4">
        <f t="shared" si="9"/>
        <v>443</v>
      </c>
      <c r="D7" s="4">
        <f t="shared" si="2"/>
        <v>531.6</v>
      </c>
      <c r="E7" s="16">
        <f t="shared" si="3"/>
        <v>11000000</v>
      </c>
      <c r="F7" s="10">
        <f t="shared" si="4"/>
        <v>27314</v>
      </c>
      <c r="G7" s="10">
        <f t="shared" si="5"/>
        <v>24831</v>
      </c>
      <c r="H7" s="10">
        <f t="shared" si="6"/>
        <v>20692</v>
      </c>
      <c r="I7" s="4" t="e">
        <f>#REF!</f>
        <v>#REF!</v>
      </c>
      <c r="J7" s="4">
        <f t="shared" si="7"/>
        <v>0</v>
      </c>
      <c r="O7">
        <v>0</v>
      </c>
      <c r="P7">
        <v>443</v>
      </c>
      <c r="Q7">
        <f t="shared" ref="Q7:Q15" si="10">P7/1.1</f>
        <v>402.72727272727269</v>
      </c>
      <c r="R7" s="2">
        <v>11000000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348.96888000000001</v>
      </c>
      <c r="C8" s="4">
        <f t="shared" si="9"/>
        <v>383.86576800000006</v>
      </c>
      <c r="D8" s="4">
        <f t="shared" si="2"/>
        <v>460.63892160000006</v>
      </c>
      <c r="E8" s="16">
        <f t="shared" si="3"/>
        <v>6984799</v>
      </c>
      <c r="F8" s="10">
        <f t="shared" si="4"/>
        <v>20016</v>
      </c>
      <c r="G8" s="10">
        <f t="shared" si="5"/>
        <v>18196</v>
      </c>
      <c r="H8" s="10">
        <f t="shared" si="6"/>
        <v>15163</v>
      </c>
      <c r="I8" s="4" t="e">
        <f>#REF!</f>
        <v>#REF!</v>
      </c>
      <c r="J8" s="4" t="str">
        <f t="shared" si="7"/>
        <v>04.02.25</v>
      </c>
      <c r="O8">
        <v>0</v>
      </c>
      <c r="P8">
        <f t="shared" si="8"/>
        <v>0</v>
      </c>
      <c r="Q8">
        <f>(30.93+1.49)*10.764</f>
        <v>348.96888000000001</v>
      </c>
      <c r="R8" s="2">
        <f>6561119+393680+30000</f>
        <v>6984799</v>
      </c>
      <c r="S8" s="8" t="s">
        <v>24</v>
      </c>
      <c r="T8" s="8">
        <v>12</v>
      </c>
    </row>
    <row r="9" spans="1:20" x14ac:dyDescent="0.25">
      <c r="A9" s="4">
        <f t="shared" si="0"/>
        <v>0</v>
      </c>
      <c r="B9" s="4">
        <f t="shared" si="1"/>
        <v>348.96888000000001</v>
      </c>
      <c r="C9" s="4">
        <f t="shared" si="9"/>
        <v>383.86576800000006</v>
      </c>
      <c r="D9" s="4">
        <f t="shared" si="2"/>
        <v>460.63892160000006</v>
      </c>
      <c r="E9" s="16">
        <f t="shared" si="3"/>
        <v>8131700</v>
      </c>
      <c r="F9" s="15">
        <f t="shared" si="4"/>
        <v>23302</v>
      </c>
      <c r="G9" s="10">
        <f t="shared" si="5"/>
        <v>21184</v>
      </c>
      <c r="H9" s="10">
        <f t="shared" si="6"/>
        <v>17653</v>
      </c>
      <c r="I9" s="4" t="e">
        <f>#REF!</f>
        <v>#REF!</v>
      </c>
      <c r="J9" s="4" t="str">
        <f t="shared" si="7"/>
        <v>09.01.25</v>
      </c>
      <c r="O9">
        <v>0</v>
      </c>
      <c r="P9">
        <f t="shared" si="8"/>
        <v>0</v>
      </c>
      <c r="Q9">
        <f>(30.93+1.49)*10.764</f>
        <v>348.96888000000001</v>
      </c>
      <c r="R9" s="2">
        <f>7643100+458600+30000</f>
        <v>8131700</v>
      </c>
      <c r="S9" s="8" t="s">
        <v>25</v>
      </c>
      <c r="T9" s="8">
        <v>31</v>
      </c>
    </row>
    <row r="10" spans="1:20" x14ac:dyDescent="0.25">
      <c r="A10" s="4">
        <f t="shared" si="0"/>
        <v>0</v>
      </c>
      <c r="B10" s="4">
        <f t="shared" si="1"/>
        <v>640.02743999999996</v>
      </c>
      <c r="C10" s="4">
        <f t="shared" si="9"/>
        <v>704.03018399999996</v>
      </c>
      <c r="D10" s="4">
        <f t="shared" si="2"/>
        <v>844.83622079999998</v>
      </c>
      <c r="E10" s="16">
        <f t="shared" si="3"/>
        <v>14240496</v>
      </c>
      <c r="F10" s="15">
        <f t="shared" si="4"/>
        <v>22250</v>
      </c>
      <c r="G10" s="10">
        <f t="shared" si="5"/>
        <v>20227</v>
      </c>
      <c r="H10" s="10">
        <f t="shared" si="6"/>
        <v>16856</v>
      </c>
      <c r="I10" s="4" t="e">
        <f>#REF!</f>
        <v>#REF!</v>
      </c>
      <c r="J10" s="4" t="str">
        <f t="shared" si="7"/>
        <v>21.12.24</v>
      </c>
      <c r="O10">
        <v>0</v>
      </c>
      <c r="P10">
        <f t="shared" si="8"/>
        <v>0</v>
      </c>
      <c r="Q10">
        <f>(57.97+1.49)*10.764</f>
        <v>640.02743999999996</v>
      </c>
      <c r="R10" s="2">
        <f>13406126+804370+30000</f>
        <v>14240496</v>
      </c>
      <c r="S10" s="8" t="s">
        <v>26</v>
      </c>
      <c r="T10" s="8">
        <v>4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18</v>
      </c>
      <c r="G18">
        <v>333</v>
      </c>
      <c r="H18">
        <f>30.93*10.764</f>
        <v>332.93052</v>
      </c>
      <c r="I18" t="s">
        <v>20</v>
      </c>
    </row>
    <row r="19" spans="6:24" x14ac:dyDescent="0.25">
      <c r="F19" s="7" t="s">
        <v>19</v>
      </c>
      <c r="G19">
        <v>16</v>
      </c>
      <c r="H19">
        <f>1.49*10.764</f>
        <v>16.038359999999997</v>
      </c>
    </row>
    <row r="20" spans="6:24" x14ac:dyDescent="0.25">
      <c r="G20">
        <f>G19+G18</f>
        <v>349</v>
      </c>
    </row>
    <row r="21" spans="6:24" x14ac:dyDescent="0.25">
      <c r="F21" s="7" t="s">
        <v>21</v>
      </c>
      <c r="G21">
        <v>23500</v>
      </c>
    </row>
    <row r="22" spans="6:24" x14ac:dyDescent="0.25">
      <c r="F22" s="7" t="s">
        <v>22</v>
      </c>
      <c r="G22" s="6">
        <f>G21*G20</f>
        <v>8201500</v>
      </c>
      <c r="H22" s="6"/>
    </row>
    <row r="24" spans="6:24" x14ac:dyDescent="0.25">
      <c r="J24" t="s">
        <v>23</v>
      </c>
      <c r="O24" t="s">
        <v>27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G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G27" t="s">
        <v>15</v>
      </c>
      <c r="H27">
        <v>7460180</v>
      </c>
      <c r="J27">
        <f>20500*1.2</f>
        <v>24600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G28" t="s">
        <v>16</v>
      </c>
      <c r="H28">
        <v>447620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G29" t="s">
        <v>17</v>
      </c>
      <c r="H29">
        <v>30000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>
        <f>SUM(H27:H29)</f>
        <v>7937800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2025-02-19T06:59:32Z</dcterms:modified>
</cp:coreProperties>
</file>