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W46" i="4" l="1"/>
  <c r="P14" i="23"/>
  <c r="O16" i="24"/>
  <c r="N7" i="24"/>
  <c r="O9" i="23"/>
  <c r="O5" i="23"/>
  <c r="W37" i="4"/>
  <c r="T18" i="21" l="1"/>
  <c r="T16" i="20"/>
  <c r="T16" i="19"/>
  <c r="X12" i="18"/>
  <c r="Q27" i="17"/>
  <c r="T16" i="16"/>
  <c r="W31" i="4" l="1"/>
  <c r="P9" i="4" l="1"/>
  <c r="B9" i="4" s="1"/>
  <c r="C9" i="4" s="1"/>
  <c r="D9" i="4" s="1"/>
  <c r="J9" i="4"/>
  <c r="I9" i="4"/>
  <c r="E9" i="4"/>
  <c r="H9" i="4" s="1"/>
  <c r="A9" i="4"/>
  <c r="P8" i="4"/>
  <c r="B8" i="4" s="1"/>
  <c r="C8" i="4" s="1"/>
  <c r="D8" i="4" s="1"/>
  <c r="J8" i="4"/>
  <c r="I8" i="4"/>
  <c r="E8" i="4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B7" i="4" s="1"/>
  <c r="C7" i="4" s="1"/>
  <c r="J7" i="4"/>
  <c r="I7" i="4"/>
  <c r="E7" i="4"/>
  <c r="A7" i="4"/>
  <c r="P6" i="4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8" i="4" l="1"/>
  <c r="F8" i="4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S41" i="4" l="1"/>
  <c r="W51" i="4" l="1"/>
  <c r="W47" i="4"/>
</calcChain>
</file>

<file path=xl/sharedStrings.xml><?xml version="1.0" encoding="utf-8"?>
<sst xmlns="http://schemas.openxmlformats.org/spreadsheetml/2006/main" count="51" uniqueCount="44">
  <si>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</si>
  <si>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</si>
  <si>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</si>
  <si>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</si>
  <si>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</si>
  <si>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</si>
  <si>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</si>
  <si>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</si>
  <si>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</si>
  <si>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</si>
  <si>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</si>
  <si>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</si>
  <si>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</si>
  <si>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</si>
  <si>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</si>
  <si>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</si>
  <si>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</si>
  <si>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</si>
  <si>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</si>
  <si>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</si>
  <si>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</si>
  <si>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</si>
  <si>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</si>
  <si>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</si>
  <si>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</si>
  <si>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</si>
  <si>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</si>
  <si>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</si>
  <si>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</si>
  <si>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</si>
  <si>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</si>
  <si>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</si>
  <si>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</si>
  <si>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</si>
  <si>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</si>
  <si>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</si>
  <si>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</si>
  <si>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</si>
  <si>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</si>
  <si>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</si>
  <si>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State Bank of India ( RASMECCC Panvel ) - Mr. Mitesh Nayak And Ms Vidita Vasudev Prabhu</t>
  </si>
  <si>
    <t>Page 34</t>
  </si>
  <si>
    <t>OC</t>
  </si>
  <si>
    <t>As per Part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</si>
</sst>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362936</xdr:colOff>
      <xdr:row>49</xdr:row>
      <xdr:rowOff>1239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9255B00F-EDC7-4586-9CAB-36920D846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068536" cy="88785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12</xdr:col>
      <xdr:colOff>429621</xdr:colOff>
      <xdr:row>53</xdr:row>
      <xdr:rowOff>39355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E5033B38-DC29-42C3-BC75-1B7798A747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135221" cy="899285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286726</xdr:colOff>
      <xdr:row>48</xdr:row>
      <xdr:rowOff>1250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EA39E139-E768-4E72-84AB-E6C649DEDC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6992326" cy="8954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304800</xdr:colOff>
      <xdr:row>57</xdr:row>
      <xdr:rowOff>171259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396A1FB6-2982-4B34-8D2A-D3D86D3F5E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620000" cy="105058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9</xdr:col>
      <xdr:colOff>447675</xdr:colOff>
      <xdr:row>51</xdr:row>
      <xdr:rowOff>186225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92687137-33A9-4D31-8A59-B68F96907F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5934075" cy="85682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153612</xdr:colOff>
      <xdr:row>37</xdr:row>
      <xdr:rowOff>162931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3441E626-FB42-441A-9A2F-939EB8EE0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88012" cy="721143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163139</xdr:colOff>
      <xdr:row>38</xdr:row>
      <xdr:rowOff>48615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B3ECBEEF-36C1-4045-B3E9-4B636DF9E2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97539" cy="70971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144086</xdr:colOff>
      <xdr:row>39</xdr:row>
      <xdr:rowOff>39116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1D844BBC-9982-448C-B021-053952AC0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78486" cy="727811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191718</xdr:colOff>
      <xdr:row>38</xdr:row>
      <xdr:rowOff>67668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BC1371E6-21C9-4811-8D63-99678D86DA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26118" cy="711616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</xdr:row>
      <xdr:rowOff>0</xdr:rowOff>
    </xdr:from>
    <xdr:to>
      <xdr:col>16</xdr:col>
      <xdr:colOff>296507</xdr:colOff>
      <xdr:row>43</xdr:row>
      <xdr:rowOff>29616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8CC1268-92D0-4199-84AB-E3ACFBC66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762000"/>
          <a:ext cx="8830907" cy="745911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11</xdr:col>
      <xdr:colOff>19904</xdr:colOff>
      <xdr:row>29</xdr:row>
      <xdr:rowOff>76955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115904" cy="541095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10</xdr:col>
      <xdr:colOff>124693</xdr:colOff>
      <xdr:row>24</xdr:row>
      <xdr:rowOff>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6220693" cy="4382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1"/>
  <sheetViews>
    <sheetView tabSelected="1" zoomScaleNormal="100" workbookViewId="0">
      <selection activeCell="I13" sqref="I1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5" t="s">
        <v>35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680</v>
      </c>
      <c r="C3" s="4">
        <f>B3*1.2</f>
        <v>816</v>
      </c>
      <c r="D3" s="4">
        <f t="shared" ref="D3:D14" si="2">C3*1.2</f>
        <v>979.19999999999993</v>
      </c>
      <c r="E3" s="5">
        <f t="shared" ref="E3:E14" si="3">R3</f>
        <v>19800000</v>
      </c>
      <c r="F3" s="9">
        <f t="shared" ref="F3:F14" si="4">ROUND((E3/B3),0)</f>
        <v>29118</v>
      </c>
      <c r="G3" s="9">
        <f t="shared" ref="G3:G14" si="5">ROUND((E3/C3),0)</f>
        <v>24265</v>
      </c>
      <c r="H3" s="9">
        <f t="shared" ref="H3:H14" si="6">ROUND((E3/D3),0)</f>
        <v>20221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680</v>
      </c>
      <c r="R3" s="2">
        <v>19800000</v>
      </c>
    </row>
    <row r="4" spans="1:20" x14ac:dyDescent="0.25">
      <c r="A4" s="4">
        <f t="shared" ref="A4:A9" si="9">N4</f>
        <v>0</v>
      </c>
      <c r="B4" s="4">
        <f t="shared" ref="B4:B9" si="10">Q4</f>
        <v>753</v>
      </c>
      <c r="C4" s="4">
        <f t="shared" ref="C4:C9" si="11">B4*1.2</f>
        <v>903.6</v>
      </c>
      <c r="D4" s="4">
        <f t="shared" ref="D4:D9" si="12">C4*1.2</f>
        <v>1084.32</v>
      </c>
      <c r="E4" s="5">
        <f t="shared" ref="E4:E9" si="13">R4</f>
        <v>22100000</v>
      </c>
      <c r="F4" s="9">
        <f t="shared" ref="F4:F9" si="14">ROUND((E4/B4),0)</f>
        <v>29349</v>
      </c>
      <c r="G4" s="9">
        <f t="shared" ref="G4:G9" si="15">ROUND((E4/C4),0)</f>
        <v>24458</v>
      </c>
      <c r="H4" s="9">
        <f t="shared" ref="H4:H9" si="16">ROUND((E4/D4),0)</f>
        <v>20381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753</v>
      </c>
      <c r="R4" s="2">
        <v>22100000</v>
      </c>
    </row>
    <row r="5" spans="1:20" x14ac:dyDescent="0.25">
      <c r="A5" s="4">
        <f t="shared" si="9"/>
        <v>0</v>
      </c>
      <c r="B5" s="4">
        <f t="shared" si="10"/>
        <v>636</v>
      </c>
      <c r="C5" s="4">
        <f t="shared" si="11"/>
        <v>763.19999999999993</v>
      </c>
      <c r="D5" s="4">
        <f t="shared" si="12"/>
        <v>915.83999999999992</v>
      </c>
      <c r="E5" s="5">
        <f t="shared" si="13"/>
        <v>15756264</v>
      </c>
      <c r="F5" s="9">
        <f t="shared" si="14"/>
        <v>24774</v>
      </c>
      <c r="G5" s="9">
        <f t="shared" si="15"/>
        <v>20645</v>
      </c>
      <c r="H5" s="9">
        <f t="shared" si="16"/>
        <v>17204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636</v>
      </c>
      <c r="R5" s="2">
        <v>15756264</v>
      </c>
    </row>
    <row r="6" spans="1:20" x14ac:dyDescent="0.25">
      <c r="A6" s="4">
        <f t="shared" si="9"/>
        <v>0</v>
      </c>
      <c r="B6" s="4">
        <f t="shared" si="10"/>
        <v>584</v>
      </c>
      <c r="C6" s="4">
        <f t="shared" si="11"/>
        <v>700.8</v>
      </c>
      <c r="D6" s="4">
        <f t="shared" si="12"/>
        <v>840.95999999999992</v>
      </c>
      <c r="E6" s="5">
        <f t="shared" si="13"/>
        <v>13727360</v>
      </c>
      <c r="F6" s="9">
        <f t="shared" si="14"/>
        <v>23506</v>
      </c>
      <c r="G6" s="9">
        <f t="shared" si="15"/>
        <v>19588</v>
      </c>
      <c r="H6" s="9">
        <f t="shared" si="16"/>
        <v>16323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v>584</v>
      </c>
      <c r="R6" s="2">
        <v>13727360</v>
      </c>
    </row>
    <row r="7" spans="1:20" x14ac:dyDescent="0.25">
      <c r="A7" s="4">
        <f t="shared" si="9"/>
        <v>0</v>
      </c>
      <c r="B7" s="4">
        <f t="shared" si="10"/>
        <v>759</v>
      </c>
      <c r="C7" s="4">
        <f t="shared" si="11"/>
        <v>910.8</v>
      </c>
      <c r="D7" s="4">
        <f t="shared" si="12"/>
        <v>1092.9599999999998</v>
      </c>
      <c r="E7" s="5">
        <f t="shared" si="13"/>
        <v>19618694</v>
      </c>
      <c r="F7" s="9">
        <f t="shared" si="14"/>
        <v>25848</v>
      </c>
      <c r="G7" s="9">
        <f t="shared" si="15"/>
        <v>21540</v>
      </c>
      <c r="H7" s="9">
        <f t="shared" si="16"/>
        <v>17950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v>759</v>
      </c>
      <c r="R7" s="2">
        <v>19618694</v>
      </c>
    </row>
    <row r="8" spans="1:20" s="49" customFormat="1" x14ac:dyDescent="0.25">
      <c r="A8" s="9">
        <f t="shared" si="9"/>
        <v>0</v>
      </c>
      <c r="B8" s="9">
        <f t="shared" si="10"/>
        <v>762</v>
      </c>
      <c r="C8" s="9">
        <f t="shared" si="11"/>
        <v>914.4</v>
      </c>
      <c r="D8" s="9">
        <f t="shared" si="12"/>
        <v>1097.28</v>
      </c>
      <c r="E8" s="48">
        <f t="shared" si="13"/>
        <v>19862088</v>
      </c>
      <c r="F8" s="9">
        <f t="shared" si="14"/>
        <v>26066</v>
      </c>
      <c r="G8" s="9">
        <f t="shared" si="15"/>
        <v>21721</v>
      </c>
      <c r="H8" s="9">
        <f t="shared" si="16"/>
        <v>18101</v>
      </c>
      <c r="I8" s="9" t="e">
        <f>#REF!</f>
        <v>#REF!</v>
      </c>
      <c r="J8" s="9">
        <f t="shared" si="17"/>
        <v>0</v>
      </c>
      <c r="O8" s="49">
        <v>0</v>
      </c>
      <c r="P8" s="49">
        <f t="shared" si="18"/>
        <v>0</v>
      </c>
      <c r="Q8" s="49">
        <v>762</v>
      </c>
      <c r="R8" s="50">
        <v>19862088</v>
      </c>
    </row>
    <row r="9" spans="1:20" s="43" customFormat="1" x14ac:dyDescent="0.25">
      <c r="A9" s="41">
        <f t="shared" si="9"/>
        <v>0</v>
      </c>
      <c r="B9" s="41">
        <f t="shared" si="10"/>
        <v>664</v>
      </c>
      <c r="C9" s="41">
        <f t="shared" si="11"/>
        <v>796.8</v>
      </c>
      <c r="D9" s="41">
        <f t="shared" si="12"/>
        <v>956.15999999999985</v>
      </c>
      <c r="E9" s="42">
        <f t="shared" si="13"/>
        <v>19640000</v>
      </c>
      <c r="F9" s="41">
        <f t="shared" si="14"/>
        <v>29578</v>
      </c>
      <c r="G9" s="41">
        <f t="shared" si="15"/>
        <v>24649</v>
      </c>
      <c r="H9" s="41">
        <f t="shared" si="16"/>
        <v>20540</v>
      </c>
      <c r="I9" s="41" t="e">
        <f>#REF!</f>
        <v>#REF!</v>
      </c>
      <c r="J9" s="41">
        <f t="shared" si="17"/>
        <v>0</v>
      </c>
      <c r="O9" s="43">
        <v>0</v>
      </c>
      <c r="P9" s="43">
        <f t="shared" si="18"/>
        <v>0</v>
      </c>
      <c r="Q9" s="43">
        <v>664</v>
      </c>
      <c r="R9" s="44">
        <v>19640000</v>
      </c>
    </row>
    <row r="10" spans="1:20" s="43" customFormat="1" x14ac:dyDescent="0.25">
      <c r="A10" s="41">
        <f t="shared" si="0"/>
        <v>0</v>
      </c>
      <c r="B10" s="41">
        <f t="shared" si="1"/>
        <v>664</v>
      </c>
      <c r="C10" s="41">
        <f t="shared" ref="C10:C14" si="19">B10*1.2</f>
        <v>796.8</v>
      </c>
      <c r="D10" s="41">
        <f t="shared" si="2"/>
        <v>956.15999999999985</v>
      </c>
      <c r="E10" s="42">
        <f t="shared" si="3"/>
        <v>19428000</v>
      </c>
      <c r="F10" s="41">
        <f t="shared" si="4"/>
        <v>29259</v>
      </c>
      <c r="G10" s="41">
        <f t="shared" si="5"/>
        <v>24383</v>
      </c>
      <c r="H10" s="41">
        <f t="shared" si="6"/>
        <v>20319</v>
      </c>
      <c r="I10" s="41" t="e">
        <f>#REF!</f>
        <v>#REF!</v>
      </c>
      <c r="J10" s="41">
        <f t="shared" si="7"/>
        <v>0</v>
      </c>
      <c r="O10" s="43">
        <v>0</v>
      </c>
      <c r="P10" s="43">
        <f t="shared" si="8"/>
        <v>0</v>
      </c>
      <c r="Q10" s="43">
        <v>664</v>
      </c>
      <c r="R10" s="44">
        <v>19428000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19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19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0">N13</f>
        <v>0</v>
      </c>
      <c r="B13" s="4">
        <f t="shared" ref="B13" si="21">Q13</f>
        <v>0</v>
      </c>
      <c r="C13" s="4">
        <f t="shared" ref="C13" si="22">B13*1.2</f>
        <v>0</v>
      </c>
      <c r="D13" s="4">
        <f t="shared" ref="D13" si="23">C13*1.2</f>
        <v>0</v>
      </c>
      <c r="E13" s="5">
        <f t="shared" ref="E13" si="24">R13</f>
        <v>0</v>
      </c>
      <c r="F13" s="9" t="e">
        <f t="shared" ref="F13" si="25">ROUND((E13/B13),0)</f>
        <v>#DIV/0!</v>
      </c>
      <c r="G13" s="9" t="e">
        <f t="shared" ref="G13" si="26">ROUND((E13/C13),0)</f>
        <v>#DIV/0!</v>
      </c>
      <c r="H13" s="9" t="e">
        <f t="shared" ref="H13" si="27">ROUND((E13/D13),0)</f>
        <v>#DIV/0!</v>
      </c>
      <c r="I13" s="4" t="e">
        <f>#REF!</f>
        <v>#REF!</v>
      </c>
      <c r="J13" s="4">
        <f t="shared" ref="J13" si="28">S13</f>
        <v>0</v>
      </c>
      <c r="O13">
        <v>0</v>
      </c>
      <c r="P13">
        <f t="shared" ref="P13" si="29">O13/1.2</f>
        <v>0</v>
      </c>
      <c r="Q13">
        <f t="shared" ref="Q13" si="30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1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5" t="s">
        <v>36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</row>
    <row r="16" spans="1:20" s="43" customFormat="1" x14ac:dyDescent="0.25">
      <c r="A16" s="41">
        <f t="shared" ref="A16:A28" si="31">N16</f>
        <v>0</v>
      </c>
      <c r="B16" s="41">
        <f t="shared" ref="B16:B28" si="32">Q16</f>
        <v>618</v>
      </c>
      <c r="C16" s="41">
        <f>B16*1.2</f>
        <v>741.6</v>
      </c>
      <c r="D16" s="41">
        <f t="shared" ref="D16:D28" si="33">C16*1.2</f>
        <v>889.92</v>
      </c>
      <c r="E16" s="42">
        <f t="shared" ref="E16:E28" si="34">R16</f>
        <v>22000000</v>
      </c>
      <c r="F16" s="41">
        <f t="shared" ref="F16:F28" si="35">ROUND((E16/B16),0)</f>
        <v>35599</v>
      </c>
      <c r="G16" s="41">
        <f t="shared" ref="G16:G28" si="36">ROUND((E16/C16),0)</f>
        <v>29666</v>
      </c>
      <c r="H16" s="41">
        <f t="shared" ref="H16:H28" si="37">ROUND((E16/D16),0)</f>
        <v>24721</v>
      </c>
      <c r="I16" s="41" t="e">
        <f>#REF!</f>
        <v>#REF!</v>
      </c>
      <c r="J16" s="41">
        <f t="shared" ref="J16:J28" si="38">S16</f>
        <v>0</v>
      </c>
      <c r="O16" s="43">
        <v>0</v>
      </c>
      <c r="P16" s="43">
        <f t="shared" ref="P16:Q28" si="39">O16/1.2</f>
        <v>0</v>
      </c>
      <c r="Q16" s="43">
        <v>618</v>
      </c>
      <c r="R16" s="44">
        <v>22000000</v>
      </c>
    </row>
    <row r="17" spans="1:24" s="43" customFormat="1" x14ac:dyDescent="0.25">
      <c r="A17" s="41">
        <f t="shared" si="31"/>
        <v>0</v>
      </c>
      <c r="B17" s="41">
        <f t="shared" si="32"/>
        <v>678</v>
      </c>
      <c r="C17" s="41">
        <f t="shared" ref="C17:C28" si="40">B17*1.2</f>
        <v>813.6</v>
      </c>
      <c r="D17" s="41">
        <f t="shared" si="33"/>
        <v>976.31999999999994</v>
      </c>
      <c r="E17" s="42">
        <f t="shared" si="34"/>
        <v>21000000</v>
      </c>
      <c r="F17" s="41">
        <f t="shared" si="35"/>
        <v>30973</v>
      </c>
      <c r="G17" s="41">
        <f t="shared" si="36"/>
        <v>25811</v>
      </c>
      <c r="H17" s="41">
        <f t="shared" si="37"/>
        <v>21509</v>
      </c>
      <c r="I17" s="41" t="e">
        <f>#REF!</f>
        <v>#REF!</v>
      </c>
      <c r="J17" s="41">
        <f t="shared" si="38"/>
        <v>0</v>
      </c>
      <c r="O17" s="43">
        <v>0</v>
      </c>
      <c r="P17" s="43">
        <f t="shared" si="39"/>
        <v>0</v>
      </c>
      <c r="Q17" s="43">
        <v>678</v>
      </c>
      <c r="R17" s="44">
        <v>21000000</v>
      </c>
    </row>
    <row r="18" spans="1:24" s="49" customFormat="1" x14ac:dyDescent="0.25">
      <c r="A18" s="9">
        <f t="shared" si="31"/>
        <v>0</v>
      </c>
      <c r="B18" s="9">
        <f t="shared" si="32"/>
        <v>620</v>
      </c>
      <c r="C18" s="9">
        <f t="shared" si="40"/>
        <v>744</v>
      </c>
      <c r="D18" s="9">
        <f t="shared" si="33"/>
        <v>892.8</v>
      </c>
      <c r="E18" s="48">
        <f t="shared" si="34"/>
        <v>18000000</v>
      </c>
      <c r="F18" s="9">
        <f t="shared" si="35"/>
        <v>29032</v>
      </c>
      <c r="G18" s="9">
        <f t="shared" si="36"/>
        <v>24194</v>
      </c>
      <c r="H18" s="9">
        <f t="shared" si="37"/>
        <v>20161</v>
      </c>
      <c r="I18" s="9" t="e">
        <f>#REF!</f>
        <v>#REF!</v>
      </c>
      <c r="J18" s="9">
        <f t="shared" si="38"/>
        <v>0</v>
      </c>
      <c r="O18" s="49">
        <v>0</v>
      </c>
      <c r="P18" s="49">
        <f t="shared" si="39"/>
        <v>0</v>
      </c>
      <c r="Q18" s="49">
        <v>620</v>
      </c>
      <c r="R18" s="50">
        <v>18000000</v>
      </c>
    </row>
    <row r="19" spans="1:24" x14ac:dyDescent="0.25">
      <c r="A19" s="4">
        <f t="shared" si="31"/>
        <v>0</v>
      </c>
      <c r="B19" s="4">
        <f t="shared" si="32"/>
        <v>0</v>
      </c>
      <c r="C19" s="4">
        <f t="shared" si="40"/>
        <v>0</v>
      </c>
      <c r="D19" s="4">
        <f t="shared" si="33"/>
        <v>0</v>
      </c>
      <c r="E19" s="5">
        <f t="shared" si="34"/>
        <v>0</v>
      </c>
      <c r="F19" s="9" t="e">
        <f t="shared" si="35"/>
        <v>#DIV/0!</v>
      </c>
      <c r="G19" s="9" t="e">
        <f t="shared" si="36"/>
        <v>#DIV/0!</v>
      </c>
      <c r="H19" s="9" t="e">
        <f t="shared" si="37"/>
        <v>#DIV/0!</v>
      </c>
      <c r="I19" s="4" t="e">
        <f>#REF!</f>
        <v>#REF!</v>
      </c>
      <c r="J19" s="4">
        <f t="shared" si="38"/>
        <v>0</v>
      </c>
      <c r="O19">
        <v>0</v>
      </c>
      <c r="P19">
        <f t="shared" si="39"/>
        <v>0</v>
      </c>
      <c r="Q19">
        <f t="shared" si="39"/>
        <v>0</v>
      </c>
      <c r="R19" s="2">
        <v>0</v>
      </c>
    </row>
    <row r="20" spans="1:24" x14ac:dyDescent="0.25">
      <c r="A20" s="4">
        <f t="shared" si="31"/>
        <v>0</v>
      </c>
      <c r="B20" s="4">
        <f t="shared" si="32"/>
        <v>0</v>
      </c>
      <c r="C20" s="4">
        <f t="shared" si="40"/>
        <v>0</v>
      </c>
      <c r="D20" s="4">
        <f t="shared" si="33"/>
        <v>0</v>
      </c>
      <c r="E20" s="5">
        <f t="shared" si="34"/>
        <v>0</v>
      </c>
      <c r="F20" s="9" t="e">
        <f t="shared" si="35"/>
        <v>#DIV/0!</v>
      </c>
      <c r="G20" s="9" t="e">
        <f t="shared" si="36"/>
        <v>#DIV/0!</v>
      </c>
      <c r="H20" s="9" t="e">
        <f t="shared" si="37"/>
        <v>#DIV/0!</v>
      </c>
      <c r="I20" s="4" t="e">
        <f>#REF!</f>
        <v>#REF!</v>
      </c>
      <c r="J20" s="4">
        <f t="shared" si="38"/>
        <v>0</v>
      </c>
      <c r="O20">
        <v>0</v>
      </c>
      <c r="P20">
        <f t="shared" si="39"/>
        <v>0</v>
      </c>
      <c r="Q20">
        <f t="shared" si="39"/>
        <v>0</v>
      </c>
      <c r="R20" s="2">
        <v>0</v>
      </c>
    </row>
    <row r="21" spans="1:24" x14ac:dyDescent="0.25">
      <c r="A21" s="4">
        <f t="shared" si="31"/>
        <v>0</v>
      </c>
      <c r="B21" s="4">
        <f t="shared" si="32"/>
        <v>0</v>
      </c>
      <c r="C21" s="4">
        <f t="shared" si="40"/>
        <v>0</v>
      </c>
      <c r="D21" s="4">
        <f t="shared" si="33"/>
        <v>0</v>
      </c>
      <c r="E21" s="5">
        <f t="shared" si="34"/>
        <v>0</v>
      </c>
      <c r="F21" s="9" t="e">
        <f t="shared" si="35"/>
        <v>#DIV/0!</v>
      </c>
      <c r="G21" s="9" t="e">
        <f t="shared" si="36"/>
        <v>#DIV/0!</v>
      </c>
      <c r="H21" s="9" t="e">
        <f t="shared" si="37"/>
        <v>#DIV/0!</v>
      </c>
      <c r="I21" s="4" t="e">
        <f>#REF!</f>
        <v>#REF!</v>
      </c>
      <c r="J21" s="4">
        <f t="shared" si="38"/>
        <v>0</v>
      </c>
      <c r="O21">
        <v>0</v>
      </c>
      <c r="P21">
        <f t="shared" si="39"/>
        <v>0</v>
      </c>
      <c r="Q21">
        <f t="shared" si="39"/>
        <v>0</v>
      </c>
      <c r="R21" s="2">
        <v>0</v>
      </c>
    </row>
    <row r="22" spans="1:24" x14ac:dyDescent="0.25">
      <c r="A22" s="4">
        <f t="shared" ref="A22:A24" si="41">N22</f>
        <v>0</v>
      </c>
      <c r="B22" s="4">
        <f t="shared" ref="B22:B24" si="42">Q22</f>
        <v>0</v>
      </c>
      <c r="C22" s="4">
        <f t="shared" ref="C22:C24" si="43">B22*1.2</f>
        <v>0</v>
      </c>
      <c r="D22" s="4">
        <f t="shared" ref="D22:D24" si="44">C22*1.2</f>
        <v>0</v>
      </c>
      <c r="E22" s="5">
        <f t="shared" ref="E22:E24" si="45">R22</f>
        <v>0</v>
      </c>
      <c r="F22" s="9" t="e">
        <f t="shared" ref="F22:F24" si="46">ROUND((E22/B22),0)</f>
        <v>#DIV/0!</v>
      </c>
      <c r="G22" s="9" t="e">
        <f t="shared" ref="G22:G24" si="47">ROUND((E22/C22),0)</f>
        <v>#DIV/0!</v>
      </c>
      <c r="H22" s="9" t="e">
        <f t="shared" ref="H22:H24" si="48">ROUND((E22/D22),0)</f>
        <v>#DIV/0!</v>
      </c>
      <c r="I22" s="4" t="e">
        <f>#REF!</f>
        <v>#REF!</v>
      </c>
      <c r="J22" s="4">
        <f t="shared" ref="J22:J24" si="49">S22</f>
        <v>0</v>
      </c>
      <c r="O22">
        <v>0</v>
      </c>
      <c r="P22">
        <f t="shared" ref="P22:P24" si="50">O22/1.2</f>
        <v>0</v>
      </c>
      <c r="Q22">
        <f t="shared" ref="Q22:Q24" si="51">P22/1.2</f>
        <v>0</v>
      </c>
      <c r="R22" s="2">
        <v>0</v>
      </c>
    </row>
    <row r="23" spans="1:24" x14ac:dyDescent="0.25">
      <c r="A23" s="4">
        <f t="shared" si="41"/>
        <v>0</v>
      </c>
      <c r="B23" s="4">
        <f t="shared" si="42"/>
        <v>0</v>
      </c>
      <c r="C23" s="4">
        <f t="shared" si="43"/>
        <v>0</v>
      </c>
      <c r="D23" s="4">
        <f t="shared" si="44"/>
        <v>0</v>
      </c>
      <c r="E23" s="5">
        <f t="shared" si="45"/>
        <v>0</v>
      </c>
      <c r="F23" s="9" t="e">
        <f t="shared" si="46"/>
        <v>#DIV/0!</v>
      </c>
      <c r="G23" s="9" t="e">
        <f t="shared" si="47"/>
        <v>#DIV/0!</v>
      </c>
      <c r="H23" s="9" t="e">
        <f t="shared" si="48"/>
        <v>#DIV/0!</v>
      </c>
      <c r="I23" s="4" t="e">
        <f>#REF!</f>
        <v>#REF!</v>
      </c>
      <c r="J23" s="4">
        <f t="shared" si="49"/>
        <v>0</v>
      </c>
      <c r="O23">
        <v>0</v>
      </c>
      <c r="P23">
        <f t="shared" si="50"/>
        <v>0</v>
      </c>
      <c r="Q23">
        <f t="shared" si="51"/>
        <v>0</v>
      </c>
      <c r="R23" s="2">
        <v>0</v>
      </c>
    </row>
    <row r="24" spans="1:24" x14ac:dyDescent="0.25">
      <c r="A24" s="4">
        <f t="shared" si="41"/>
        <v>0</v>
      </c>
      <c r="B24" s="4">
        <f t="shared" si="42"/>
        <v>0</v>
      </c>
      <c r="C24" s="4">
        <f t="shared" si="43"/>
        <v>0</v>
      </c>
      <c r="D24" s="4">
        <f t="shared" si="44"/>
        <v>0</v>
      </c>
      <c r="E24" s="5">
        <f t="shared" si="45"/>
        <v>0</v>
      </c>
      <c r="F24" s="9" t="e">
        <f t="shared" si="46"/>
        <v>#DIV/0!</v>
      </c>
      <c r="G24" s="9" t="e">
        <f t="shared" si="47"/>
        <v>#DIV/0!</v>
      </c>
      <c r="H24" s="9" t="e">
        <f t="shared" si="48"/>
        <v>#DIV/0!</v>
      </c>
      <c r="I24" s="4" t="e">
        <f>#REF!</f>
        <v>#REF!</v>
      </c>
      <c r="J24" s="4">
        <f t="shared" si="49"/>
        <v>0</v>
      </c>
      <c r="O24">
        <v>0</v>
      </c>
      <c r="P24">
        <f t="shared" si="50"/>
        <v>0</v>
      </c>
      <c r="Q24">
        <f t="shared" si="51"/>
        <v>0</v>
      </c>
      <c r="R24" s="2">
        <v>0</v>
      </c>
    </row>
    <row r="25" spans="1:24" x14ac:dyDescent="0.25">
      <c r="A25" s="4">
        <f t="shared" si="31"/>
        <v>0</v>
      </c>
      <c r="B25" s="4">
        <f t="shared" si="32"/>
        <v>0</v>
      </c>
      <c r="C25" s="4">
        <f t="shared" si="40"/>
        <v>0</v>
      </c>
      <c r="D25" s="4">
        <f t="shared" si="33"/>
        <v>0</v>
      </c>
      <c r="E25" s="5">
        <f t="shared" si="34"/>
        <v>0</v>
      </c>
      <c r="F25" s="9" t="e">
        <f t="shared" si="35"/>
        <v>#DIV/0!</v>
      </c>
      <c r="G25" s="9" t="e">
        <f t="shared" si="36"/>
        <v>#DIV/0!</v>
      </c>
      <c r="H25" s="9" t="e">
        <f t="shared" si="37"/>
        <v>#DIV/0!</v>
      </c>
      <c r="I25" s="4" t="e">
        <f>#REF!</f>
        <v>#REF!</v>
      </c>
      <c r="J25" s="4">
        <f t="shared" si="38"/>
        <v>0</v>
      </c>
      <c r="O25">
        <v>0</v>
      </c>
      <c r="P25">
        <f t="shared" si="39"/>
        <v>0</v>
      </c>
      <c r="Q25">
        <f t="shared" si="39"/>
        <v>0</v>
      </c>
      <c r="R25" s="2">
        <v>0</v>
      </c>
    </row>
    <row r="26" spans="1:24" x14ac:dyDescent="0.25">
      <c r="A26" s="4">
        <f t="shared" si="31"/>
        <v>0</v>
      </c>
      <c r="B26" s="4">
        <f t="shared" si="32"/>
        <v>0</v>
      </c>
      <c r="C26" s="4">
        <f t="shared" si="40"/>
        <v>0</v>
      </c>
      <c r="D26" s="4">
        <f t="shared" si="33"/>
        <v>0</v>
      </c>
      <c r="E26" s="5">
        <f t="shared" si="34"/>
        <v>0</v>
      </c>
      <c r="F26" s="9" t="e">
        <f t="shared" si="35"/>
        <v>#DIV/0!</v>
      </c>
      <c r="G26" s="9" t="e">
        <f t="shared" si="36"/>
        <v>#DIV/0!</v>
      </c>
      <c r="H26" s="9" t="e">
        <f t="shared" si="37"/>
        <v>#DIV/0!</v>
      </c>
      <c r="I26" s="4" t="e">
        <f>#REF!</f>
        <v>#REF!</v>
      </c>
      <c r="J26" s="4">
        <f t="shared" si="38"/>
        <v>0</v>
      </c>
      <c r="O26">
        <v>0</v>
      </c>
      <c r="P26">
        <f t="shared" si="39"/>
        <v>0</v>
      </c>
      <c r="Q26">
        <f t="shared" si="39"/>
        <v>0</v>
      </c>
      <c r="R26" s="2">
        <v>0</v>
      </c>
    </row>
    <row r="27" spans="1:24" x14ac:dyDescent="0.25">
      <c r="A27" s="4">
        <f t="shared" si="31"/>
        <v>0</v>
      </c>
      <c r="B27" s="4">
        <f t="shared" si="32"/>
        <v>0</v>
      </c>
      <c r="C27" s="4">
        <f t="shared" si="40"/>
        <v>0</v>
      </c>
      <c r="D27" s="4">
        <f t="shared" si="33"/>
        <v>0</v>
      </c>
      <c r="E27" s="5">
        <f t="shared" si="34"/>
        <v>0</v>
      </c>
      <c r="F27" s="9" t="e">
        <f t="shared" si="35"/>
        <v>#DIV/0!</v>
      </c>
      <c r="G27" s="9" t="e">
        <f t="shared" si="36"/>
        <v>#DIV/0!</v>
      </c>
      <c r="H27" s="9" t="e">
        <f t="shared" si="37"/>
        <v>#DIV/0!</v>
      </c>
      <c r="I27" s="4" t="e">
        <f>#REF!</f>
        <v>#REF!</v>
      </c>
      <c r="J27" s="4">
        <f t="shared" si="38"/>
        <v>0</v>
      </c>
      <c r="O27">
        <v>0</v>
      </c>
      <c r="P27">
        <f t="shared" si="39"/>
        <v>0</v>
      </c>
      <c r="Q27">
        <f t="shared" si="39"/>
        <v>0</v>
      </c>
      <c r="R27" s="2">
        <v>0</v>
      </c>
    </row>
    <row r="28" spans="1:24" x14ac:dyDescent="0.25">
      <c r="A28" s="4">
        <f t="shared" si="31"/>
        <v>0</v>
      </c>
      <c r="B28" s="4">
        <f t="shared" si="32"/>
        <v>0</v>
      </c>
      <c r="C28" s="4">
        <f t="shared" si="40"/>
        <v>0</v>
      </c>
      <c r="D28" s="4">
        <f t="shared" si="33"/>
        <v>0</v>
      </c>
      <c r="E28" s="5">
        <f t="shared" si="34"/>
        <v>0</v>
      </c>
      <c r="F28" s="9" t="e">
        <f t="shared" si="35"/>
        <v>#DIV/0!</v>
      </c>
      <c r="G28" s="9" t="e">
        <f t="shared" si="36"/>
        <v>#DIV/0!</v>
      </c>
      <c r="H28" s="9" t="e">
        <f t="shared" si="37"/>
        <v>#DIV/0!</v>
      </c>
      <c r="I28" s="4" t="e">
        <f>#REF!</f>
        <v>#REF!</v>
      </c>
      <c r="J28" s="4">
        <f t="shared" si="38"/>
        <v>0</v>
      </c>
      <c r="O28">
        <v>0</v>
      </c>
      <c r="P28">
        <f t="shared" si="39"/>
        <v>0</v>
      </c>
      <c r="Q28">
        <f t="shared" si="39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30500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3000</v>
      </c>
      <c r="X30" s="22"/>
    </row>
    <row r="31" spans="1:24" ht="15.75" x14ac:dyDescent="0.25">
      <c r="J31" t="s">
        <v>41</v>
      </c>
      <c r="N31" t="s">
        <v>42</v>
      </c>
      <c r="S31" s="10"/>
      <c r="T31" s="10"/>
      <c r="U31" s="17" t="s">
        <v>15</v>
      </c>
      <c r="V31" s="18"/>
      <c r="W31" s="19">
        <f>W29-W30</f>
        <v>27500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3000</v>
      </c>
      <c r="X32" s="22"/>
    </row>
    <row r="33" spans="5:25" ht="15.75" x14ac:dyDescent="0.25">
      <c r="E33" t="s">
        <v>39</v>
      </c>
      <c r="F33" s="7">
        <v>630</v>
      </c>
      <c r="S33" s="10"/>
      <c r="T33" s="10"/>
      <c r="U33" s="17" t="s">
        <v>17</v>
      </c>
      <c r="V33" s="23"/>
      <c r="W33" s="24">
        <f>X33-X34</f>
        <v>6</v>
      </c>
      <c r="X33" s="25">
        <v>2025</v>
      </c>
    </row>
    <row r="34" spans="5:25" ht="15.75" x14ac:dyDescent="0.25">
      <c r="S34" s="10"/>
      <c r="T34" s="10"/>
      <c r="U34" s="17" t="s">
        <v>18</v>
      </c>
      <c r="V34" s="23"/>
      <c r="W34" s="24">
        <f>W35-W33</f>
        <v>54</v>
      </c>
      <c r="X34" s="31">
        <v>2019</v>
      </c>
      <c r="Y34" t="s">
        <v>43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6" t="s">
        <v>40</v>
      </c>
      <c r="Q36" s="46"/>
      <c r="R36" s="46"/>
      <c r="S36" s="46"/>
      <c r="T36" s="47"/>
      <c r="U36" s="21" t="s">
        <v>20</v>
      </c>
      <c r="V36" s="23"/>
      <c r="W36" s="24">
        <f>90*W33/W35</f>
        <v>9</v>
      </c>
      <c r="X36" s="24"/>
    </row>
    <row r="37" spans="5:25" ht="15.75" x14ac:dyDescent="0.25">
      <c r="U37" s="17"/>
      <c r="V37" s="26"/>
      <c r="W37" s="27">
        <f>W36%</f>
        <v>0.09</v>
      </c>
      <c r="X37" s="27"/>
    </row>
    <row r="38" spans="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270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2730</v>
      </c>
      <c r="X39" s="22"/>
    </row>
    <row r="40" spans="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27500</v>
      </c>
      <c r="X40" s="22"/>
    </row>
    <row r="41" spans="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30230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37</v>
      </c>
      <c r="V44" s="30"/>
      <c r="W44" s="25">
        <v>630</v>
      </c>
      <c r="X44" s="24"/>
    </row>
    <row r="45" spans="5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19044900</v>
      </c>
      <c r="X45" s="33"/>
    </row>
    <row r="46" spans="5:25" ht="15.75" x14ac:dyDescent="0.25">
      <c r="S46" s="11"/>
      <c r="T46" s="10"/>
      <c r="U46" s="17" t="s">
        <v>24</v>
      </c>
      <c r="V46" s="23"/>
      <c r="W46" s="34">
        <f>W45*0.98</f>
        <v>18664002</v>
      </c>
      <c r="X46" s="35"/>
    </row>
    <row r="47" spans="5:25" ht="15.75" x14ac:dyDescent="0.25">
      <c r="S47" s="10"/>
      <c r="T47" s="10"/>
      <c r="U47" s="17" t="s">
        <v>25</v>
      </c>
      <c r="V47" s="23"/>
      <c r="W47" s="34">
        <f>W45*0.8</f>
        <v>15235920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1890000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39676.875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" workbookViewId="0">
      <selection activeCell="A29" sqref="A2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P22" sqref="P2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S16:T19"/>
  <sheetViews>
    <sheetView zoomScaleNormal="100" workbookViewId="0">
      <selection activeCell="T17" sqref="T17"/>
    </sheetView>
  </sheetViews>
  <sheetFormatPr defaultRowHeight="15" x14ac:dyDescent="0.25"/>
  <sheetData>
    <row r="16" spans="19:20" x14ac:dyDescent="0.25">
      <c r="S16">
        <v>63.13</v>
      </c>
      <c r="T16">
        <f>S16*10.764</f>
        <v>679.53131999999994</v>
      </c>
    </row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P27:Q27"/>
  <sheetViews>
    <sheetView topLeftCell="A7" zoomScaleNormal="100" workbookViewId="0">
      <selection activeCell="Q28" sqref="Q28"/>
    </sheetView>
  </sheetViews>
  <sheetFormatPr defaultRowHeight="15" x14ac:dyDescent="0.25"/>
  <sheetData>
    <row r="27" spans="16:17" x14ac:dyDescent="0.25">
      <c r="P27">
        <v>69.97</v>
      </c>
      <c r="Q27">
        <f>P27*10.764</f>
        <v>753.15707999999995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W12:X12"/>
  <sheetViews>
    <sheetView topLeftCell="F1" zoomScaleNormal="100" workbookViewId="0">
      <selection activeCell="X13" sqref="X13"/>
    </sheetView>
  </sheetViews>
  <sheetFormatPr defaultRowHeight="15" x14ac:dyDescent="0.25"/>
  <sheetData>
    <row r="12" spans="23:24" x14ac:dyDescent="0.25">
      <c r="W12">
        <v>59.13</v>
      </c>
      <c r="X12">
        <f>W12*10.764</f>
        <v>636.47532000000001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"/>
  <sheetViews>
    <sheetView workbookViewId="0">
      <selection activeCell="T17" sqref="T17"/>
    </sheetView>
  </sheetViews>
  <sheetFormatPr defaultRowHeight="15" x14ac:dyDescent="0.25"/>
  <sheetData>
    <row r="1" spans="1:20" x14ac:dyDescent="0.25">
      <c r="A1" s="6"/>
    </row>
    <row r="16" spans="1:20" x14ac:dyDescent="0.25">
      <c r="S16">
        <v>54.3</v>
      </c>
      <c r="T16">
        <f>S16*10.764</f>
        <v>584.48519999999996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S16:T16"/>
  <sheetViews>
    <sheetView zoomScaleNormal="100" workbookViewId="0">
      <selection activeCell="S26" sqref="S26"/>
    </sheetView>
  </sheetViews>
  <sheetFormatPr defaultRowHeight="15" x14ac:dyDescent="0.25"/>
  <sheetData>
    <row r="16" spans="19:20" x14ac:dyDescent="0.25">
      <c r="S16">
        <v>70.47</v>
      </c>
      <c r="T16">
        <f>S16*10.764</f>
        <v>758.5390799999999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S18:T18"/>
  <sheetViews>
    <sheetView zoomScaleNormal="100" workbookViewId="0">
      <selection activeCell="T19" sqref="T19"/>
    </sheetView>
  </sheetViews>
  <sheetFormatPr defaultRowHeight="15" x14ac:dyDescent="0.25"/>
  <sheetData>
    <row r="18" spans="19:20" x14ac:dyDescent="0.25">
      <c r="S18">
        <v>70.75</v>
      </c>
      <c r="T18">
        <f>S18*10.764</f>
        <v>761.553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5" sqref="C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N5:P14"/>
  <sheetViews>
    <sheetView topLeftCell="A7" workbookViewId="0">
      <selection activeCell="P11" sqref="P11:P14"/>
    </sheetView>
  </sheetViews>
  <sheetFormatPr defaultRowHeight="15" x14ac:dyDescent="0.25"/>
  <cols>
    <col min="16" max="16" width="18.140625" customWidth="1"/>
  </cols>
  <sheetData>
    <row r="5" spans="14:16" x14ac:dyDescent="0.25">
      <c r="N5">
        <v>74.05</v>
      </c>
      <c r="O5">
        <f>N5*10.764</f>
        <v>797.07419999999991</v>
      </c>
    </row>
    <row r="9" spans="14:16" x14ac:dyDescent="0.25">
      <c r="N9">
        <v>61.71</v>
      </c>
      <c r="O9">
        <f>N9*10.764</f>
        <v>664.24644000000001</v>
      </c>
    </row>
    <row r="11" spans="14:16" x14ac:dyDescent="0.25">
      <c r="P11">
        <v>18500000</v>
      </c>
    </row>
    <row r="12" spans="14:16" x14ac:dyDescent="0.25">
      <c r="P12">
        <v>1110000</v>
      </c>
    </row>
    <row r="13" spans="14:16" x14ac:dyDescent="0.25">
      <c r="P13">
        <v>30000</v>
      </c>
    </row>
    <row r="14" spans="14:16" x14ac:dyDescent="0.25">
      <c r="P14">
        <f>SUM(P11:P13)</f>
        <v>19640000</v>
      </c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M7:O16"/>
  <sheetViews>
    <sheetView workbookViewId="0">
      <selection activeCell="O13" sqref="O13:O16"/>
    </sheetView>
  </sheetViews>
  <sheetFormatPr defaultRowHeight="15" x14ac:dyDescent="0.25"/>
  <cols>
    <col min="15" max="15" width="22.85546875" customWidth="1"/>
  </cols>
  <sheetData>
    <row r="7" spans="13:15" x14ac:dyDescent="0.25">
      <c r="M7">
        <v>61.71</v>
      </c>
      <c r="N7">
        <f>M7*10.764</f>
        <v>664.24644000000001</v>
      </c>
    </row>
    <row r="13" spans="13:15" x14ac:dyDescent="0.25">
      <c r="O13">
        <v>18300000</v>
      </c>
    </row>
    <row r="14" spans="13:15" x14ac:dyDescent="0.25">
      <c r="O14">
        <v>1098000</v>
      </c>
    </row>
    <row r="15" spans="13:15" x14ac:dyDescent="0.25">
      <c r="O15">
        <v>30000</v>
      </c>
    </row>
    <row r="16" spans="13:15" x14ac:dyDescent="0.25">
      <c r="O16">
        <f>SUM(O13:O15)</f>
        <v>19428000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2025-02-18T06:10:18Z</dcterms:modified>
</cp:coreProperties>
</file>