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7B3BB64-DBA9-4436-AAAE-A3C5A23CABC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B19" i="1"/>
  <c r="G6" i="1"/>
  <c r="G12" i="1"/>
  <c r="F12" i="1"/>
  <c r="C35" i="1"/>
  <c r="B35" i="1"/>
  <c r="C34" i="1"/>
  <c r="C33" i="1"/>
  <c r="B33" i="1"/>
  <c r="C28" i="1"/>
  <c r="C27" i="1"/>
  <c r="C26" i="1"/>
  <c r="E8" i="1"/>
  <c r="E7" i="1"/>
  <c r="E6" i="1"/>
  <c r="E9" i="1" s="1"/>
  <c r="H28" i="1" l="1"/>
  <c r="H27" i="1"/>
  <c r="H34" i="1"/>
  <c r="H33" i="1"/>
  <c r="F35" i="1" l="1"/>
  <c r="F34" i="1"/>
  <c r="F33" i="1"/>
  <c r="G35" i="1" l="1"/>
  <c r="G34" i="1"/>
  <c r="G33" i="1"/>
  <c r="I28" i="1" l="1"/>
  <c r="G26" i="1"/>
  <c r="H26" i="1"/>
  <c r="B10" i="1"/>
  <c r="B11" i="1" s="1"/>
  <c r="B8" i="1"/>
  <c r="B6" i="1"/>
  <c r="B5" i="1"/>
  <c r="B14" i="1" s="1"/>
  <c r="B12" i="1" l="1"/>
  <c r="B13" i="1" s="1"/>
  <c r="B15" i="1" l="1"/>
  <c r="I35" i="1" l="1"/>
  <c r="I34" i="1"/>
  <c r="I33" i="1"/>
  <c r="B17" i="1"/>
  <c r="I26" i="1"/>
  <c r="F26" i="1"/>
  <c r="B18" i="1" l="1"/>
  <c r="B20" i="1"/>
  <c r="F27" i="1"/>
  <c r="G27" i="1"/>
  <c r="F28" i="1"/>
  <c r="G28" i="1"/>
  <c r="I27" i="1" l="1"/>
  <c r="G3" i="1" l="1"/>
</calcChain>
</file>

<file path=xl/sharedStrings.xml><?xml version="1.0" encoding="utf-8"?>
<sst xmlns="http://schemas.openxmlformats.org/spreadsheetml/2006/main" count="37" uniqueCount="29">
  <si>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</si>
  <si>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</si>
  <si>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</si>
  <si>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</si>
  <si>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</si>
  <si>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</si>
  <si>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</si>
  <si>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</si>
  <si>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</si>
  <si>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</si>
  <si>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</si>
  <si>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</si>
  <si>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</si>
  <si>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</si>
  <si>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</si>
  <si>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</si>
  <si>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</si>
  <si>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</si>
  <si>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</si>
  <si>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</si>
  <si>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</si>
  <si>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</si>
  <si>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</si>
  <si>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</si>
  <si>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</si>
  <si>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</si>
  <si>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</si>
  <si>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IGR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</si>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</sst>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2" fillId="0" borderId="8" xfId="0" applyNumberFormat="1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6" xfId="0" applyNumberFormat="1" applyFill="1" applyBorder="1"/>
    <xf numFmtId="0" fontId="14" fillId="0" borderId="1" xfId="0" applyFont="1" applyFill="1" applyBorder="1"/>
    <xf numFmtId="0" fontId="4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182191</xdr:colOff>
      <xdr:row>44</xdr:row>
      <xdr:rowOff>77381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B83D01-CA39-4502-80B9-FD18B2D89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16591" cy="845938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105981</xdr:colOff>
      <xdr:row>44</xdr:row>
      <xdr:rowOff>153591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FA7D69-DDB4-4DE9-B2BF-C03600025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40381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K31" sqref="K3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7">
        <v>11500</v>
      </c>
      <c r="C3" s="17"/>
      <c r="D3" s="10"/>
      <c r="E3">
        <v>2019</v>
      </c>
      <c r="F3" s="3">
        <v>2025</v>
      </c>
      <c r="G3" s="4">
        <f>F3-E3</f>
        <v>6</v>
      </c>
      <c r="L3" s="3"/>
      <c r="M3" s="4"/>
    </row>
    <row r="4" spans="1:17" ht="33" x14ac:dyDescent="0.3">
      <c r="A4" s="48" t="s">
        <v>1</v>
      </c>
      <c r="B4" s="47">
        <v>2500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7">
        <f>B3-B4</f>
        <v>9000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7">
        <f>B4</f>
        <v>2500</v>
      </c>
      <c r="C6" s="17"/>
      <c r="D6" s="57"/>
      <c r="E6" s="52">
        <f>20.369*10.764</f>
        <v>219.25191599999999</v>
      </c>
      <c r="F6" s="3"/>
      <c r="G6" s="14">
        <f>35.17*10.764</f>
        <v>378.56988000000001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6</v>
      </c>
      <c r="C7" s="18"/>
      <c r="D7" s="51"/>
      <c r="E7" s="52">
        <f>6.893*10.764</f>
        <v>74.196251999999987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54</v>
      </c>
      <c r="C8" s="18"/>
      <c r="D8" s="51"/>
      <c r="E8" s="52">
        <f>3.84*10.764</f>
        <v>41.333759999999998</v>
      </c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1"/>
      <c r="E9" s="52">
        <f>SUM(E6:E8)</f>
        <v>334.78192799999999</v>
      </c>
      <c r="F9" s="37">
        <f>E9*1.1</f>
        <v>368.26012080000004</v>
      </c>
      <c r="G9" s="13"/>
      <c r="J9" s="25"/>
      <c r="M9" s="33"/>
      <c r="N9" s="23"/>
      <c r="O9" s="23"/>
      <c r="P9" s="23"/>
      <c r="Q9" s="23"/>
    </row>
    <row r="10" spans="1:17" ht="33" x14ac:dyDescent="0.3">
      <c r="A10" s="48" t="s">
        <v>7</v>
      </c>
      <c r="B10" s="16">
        <f>90*B7/B9</f>
        <v>9</v>
      </c>
      <c r="C10" s="18"/>
      <c r="D10" s="51"/>
      <c r="E10" s="53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9">
        <f>B10%</f>
        <v>0.09</v>
      </c>
      <c r="C11" s="28"/>
      <c r="D11" s="54"/>
      <c r="E11" s="52" t="s">
        <v>26</v>
      </c>
      <c r="F11" t="s">
        <v>28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7">
        <f>B6*B11</f>
        <v>225</v>
      </c>
      <c r="C12" s="19"/>
      <c r="D12" s="55"/>
      <c r="E12" s="52">
        <v>289</v>
      </c>
      <c r="F12">
        <f>34+16+20</f>
        <v>70</v>
      </c>
      <c r="G12" s="13">
        <f>E12+F12</f>
        <v>359</v>
      </c>
      <c r="H12" s="35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7">
        <f>B6-B12</f>
        <v>2275</v>
      </c>
      <c r="C13" s="19"/>
      <c r="D13" s="56"/>
      <c r="E13" s="46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7">
        <f>B5</f>
        <v>9000</v>
      </c>
      <c r="C14" s="17"/>
      <c r="D14" s="40"/>
      <c r="E14" s="46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7">
        <f>B14+B13</f>
        <v>11275</v>
      </c>
      <c r="C15" s="17"/>
      <c r="D15" s="40"/>
      <c r="E15" s="43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335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0">
        <f>B15*B16</f>
        <v>3777125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50">
        <f>B17*0.8</f>
        <v>3021700</v>
      </c>
      <c r="C18" s="20"/>
      <c r="D18" s="40"/>
      <c r="E18" s="41"/>
      <c r="F18" s="42"/>
      <c r="G18" s="41"/>
      <c r="H18" s="43"/>
      <c r="M18" s="5"/>
      <c r="N18" s="6"/>
    </row>
    <row r="19" spans="1:14" ht="18.75" x14ac:dyDescent="0.3">
      <c r="A19" s="16" t="s">
        <v>12</v>
      </c>
      <c r="B19" s="17">
        <f>402*B4</f>
        <v>1005000</v>
      </c>
      <c r="C19" s="17"/>
      <c r="D19" s="40"/>
      <c r="E19" s="44"/>
      <c r="F19" s="44"/>
      <c r="G19" s="45"/>
      <c r="H19" s="46"/>
    </row>
    <row r="20" spans="1:14" ht="16.5" x14ac:dyDescent="0.3">
      <c r="A20" s="16" t="s">
        <v>16</v>
      </c>
      <c r="B20" s="17">
        <f>B17*0.03/12</f>
        <v>9442.8125</v>
      </c>
      <c r="C20" s="30"/>
      <c r="D20" s="40"/>
      <c r="E20" s="43"/>
      <c r="F20" s="41"/>
      <c r="G20" s="46"/>
      <c r="H20" s="46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420</v>
      </c>
      <c r="C26" s="8">
        <f>B26*1.2</f>
        <v>504</v>
      </c>
      <c r="D26" s="8"/>
      <c r="E26" s="8">
        <v>4000000</v>
      </c>
      <c r="F26" s="10">
        <f t="shared" ref="F26:F29" si="0">E26/B26</f>
        <v>9523.8095238095229</v>
      </c>
      <c r="G26" s="10">
        <f>E26/C26</f>
        <v>7936.5079365079364</v>
      </c>
      <c r="H26" s="10" t="e">
        <f>E26/D26</f>
        <v>#DIV/0!</v>
      </c>
      <c r="I26" s="8">
        <f>C26/B26</f>
        <v>1.2</v>
      </c>
      <c r="J26" s="15"/>
    </row>
    <row r="27" spans="1:14" ht="17.25" x14ac:dyDescent="0.3">
      <c r="B27" s="9">
        <v>247</v>
      </c>
      <c r="C27" s="8">
        <f>B27*1.2</f>
        <v>296.39999999999998</v>
      </c>
      <c r="D27" s="8">
        <v>408</v>
      </c>
      <c r="E27" s="8">
        <v>3000000</v>
      </c>
      <c r="F27" s="10">
        <f t="shared" si="0"/>
        <v>12145.748987854251</v>
      </c>
      <c r="G27" s="10">
        <f>E27/C27</f>
        <v>10121.457489878543</v>
      </c>
      <c r="H27" s="10">
        <f>E27/D27</f>
        <v>7352.9411764705883</v>
      </c>
      <c r="I27" s="8">
        <f>C27/B27</f>
        <v>1.2</v>
      </c>
      <c r="J27" s="15"/>
    </row>
    <row r="28" spans="1:14" x14ac:dyDescent="0.25">
      <c r="B28" s="9">
        <v>220</v>
      </c>
      <c r="C28" s="8">
        <f>B28*1.2</f>
        <v>264</v>
      </c>
      <c r="D28" s="8"/>
      <c r="E28" s="8">
        <v>2900000</v>
      </c>
      <c r="F28" s="10">
        <f t="shared" si="0"/>
        <v>13181.818181818182</v>
      </c>
      <c r="G28" s="10">
        <f t="shared" ref="G28:G29" si="1">E28/C28</f>
        <v>10984.848484848484</v>
      </c>
      <c r="H28" s="10" t="e">
        <f>E28/D28</f>
        <v>#DIV/0!</v>
      </c>
      <c r="I28" s="8">
        <f>C28/B28</f>
        <v>1.2</v>
      </c>
    </row>
    <row r="29" spans="1:14" x14ac:dyDescent="0.25">
      <c r="B29" s="9"/>
      <c r="C29" s="8"/>
      <c r="D29" s="8"/>
      <c r="E29" s="8"/>
      <c r="F29" s="10"/>
      <c r="G29" s="10"/>
      <c r="H29" s="10"/>
      <c r="I29" s="8"/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27</v>
      </c>
      <c r="B32" s="58" t="s">
        <v>15</v>
      </c>
      <c r="C32" s="59" t="s">
        <v>20</v>
      </c>
      <c r="D32" s="59" t="s">
        <v>24</v>
      </c>
      <c r="E32" s="59" t="s">
        <v>11</v>
      </c>
      <c r="F32" s="59" t="s">
        <v>17</v>
      </c>
      <c r="G32" s="59" t="s">
        <v>18</v>
      </c>
      <c r="H32" s="46"/>
      <c r="I32" s="46"/>
    </row>
    <row r="33" spans="2:11" x14ac:dyDescent="0.25">
      <c r="B33" s="58">
        <f>25*10.764+3.49*10.764</f>
        <v>306.66635999999994</v>
      </c>
      <c r="C33" s="59">
        <f>B33*1.2</f>
        <v>367.99963199999991</v>
      </c>
      <c r="D33" s="59"/>
      <c r="E33" s="59">
        <v>3350000</v>
      </c>
      <c r="F33" s="59">
        <f>E33/B33</f>
        <v>10923.92396740223</v>
      </c>
      <c r="G33" s="59">
        <f>E33/C33</f>
        <v>9103.2699728351927</v>
      </c>
      <c r="H33" s="40" t="e">
        <f>E33/D33</f>
        <v>#DIV/0!</v>
      </c>
      <c r="I33" s="60">
        <f>B15/F33</f>
        <v>1.0321382713432834</v>
      </c>
      <c r="J33" s="6"/>
    </row>
    <row r="34" spans="2:11" x14ac:dyDescent="0.25">
      <c r="B34" s="58">
        <v>461</v>
      </c>
      <c r="C34" s="59">
        <f>B34*1.2</f>
        <v>553.19999999999993</v>
      </c>
      <c r="D34" s="59"/>
      <c r="E34" s="59">
        <v>4800000</v>
      </c>
      <c r="F34" s="59">
        <f>E34/B34</f>
        <v>10412.147505422994</v>
      </c>
      <c r="G34" s="59">
        <f>E34/C34</f>
        <v>8676.789587852496</v>
      </c>
      <c r="H34" s="40" t="e">
        <f>E34/D34</f>
        <v>#DIV/0!</v>
      </c>
      <c r="I34" s="60">
        <f>B15/F34</f>
        <v>1.0828697916666665</v>
      </c>
    </row>
    <row r="35" spans="2:11" x14ac:dyDescent="0.25">
      <c r="B35" s="58">
        <f>25.7*10.764+3.03*10.764</f>
        <v>309.24971999999997</v>
      </c>
      <c r="C35" s="59">
        <f>B35*1.2</f>
        <v>371.09966399999996</v>
      </c>
      <c r="D35" s="59"/>
      <c r="E35" s="59">
        <v>3400000</v>
      </c>
      <c r="F35" s="59">
        <f>E35/B35</f>
        <v>10994.351102403587</v>
      </c>
      <c r="G35" s="59">
        <f>E35/C35</f>
        <v>9161.9592520029892</v>
      </c>
      <c r="H35" s="40"/>
      <c r="I35" s="60">
        <f>B15/F35</f>
        <v>1.0255266449999998</v>
      </c>
    </row>
    <row r="36" spans="2:11" x14ac:dyDescent="0.25">
      <c r="B36" s="59"/>
      <c r="C36" s="59"/>
      <c r="D36" s="59"/>
      <c r="E36" s="59"/>
      <c r="F36" s="59"/>
      <c r="G36" s="59"/>
      <c r="H36" s="40"/>
      <c r="I36" s="46"/>
      <c r="K36" s="6"/>
    </row>
    <row r="37" spans="2:11" x14ac:dyDescent="0.25">
      <c r="B37" s="59"/>
      <c r="C37" s="59"/>
      <c r="D37" s="59"/>
      <c r="E37" s="59"/>
      <c r="F37" s="59"/>
      <c r="G37" s="59"/>
      <c r="H37" s="40"/>
      <c r="I37" s="46"/>
    </row>
    <row r="38" spans="2:11" ht="15.75" x14ac:dyDescent="0.25">
      <c r="B38" s="61"/>
      <c r="C38" s="59"/>
      <c r="D38" s="59"/>
      <c r="E38" s="59"/>
      <c r="F38" s="59"/>
      <c r="G38" s="59"/>
      <c r="H38" s="59"/>
      <c r="I38" s="46"/>
    </row>
    <row r="39" spans="2:11" ht="15.75" x14ac:dyDescent="0.25">
      <c r="B39" s="62"/>
      <c r="C39" s="58"/>
      <c r="D39" s="59"/>
      <c r="E39" s="59"/>
      <c r="F39" s="59"/>
      <c r="G39" s="59"/>
      <c r="H39" s="59"/>
      <c r="I39" s="46"/>
    </row>
    <row r="40" spans="2:11" ht="15.75" x14ac:dyDescent="0.25">
      <c r="B40" s="62"/>
      <c r="C40" s="58"/>
      <c r="D40" s="59"/>
      <c r="E40" s="59"/>
      <c r="F40" s="59"/>
      <c r="G40" s="59"/>
      <c r="H40" s="59"/>
      <c r="I40" s="46"/>
    </row>
    <row r="41" spans="2:11" ht="15.75" x14ac:dyDescent="0.25">
      <c r="B41" s="22"/>
      <c r="C41" s="7"/>
      <c r="D41" s="39"/>
    </row>
    <row r="42" spans="2:11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2025-02-17T05:33:30Z</dcterms:modified>
</cp:coreProperties>
</file>