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DESK-T-101\OneDrive\Desktop\New folder\"/>
    </mc:Choice>
  </mc:AlternateContent>
  <xr:revisionPtr revIDLastSave="0" documentId="8_{7EE272CB-B311-442F-926C-67145C9533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T10" i="18" l="1"/>
  <c r="N13" i="17"/>
  <c r="S8" i="16"/>
  <c r="O9" i="15"/>
  <c r="Q12" i="14"/>
  <c r="V36" i="4" l="1"/>
  <c r="I32" i="4"/>
  <c r="G30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0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<sst xmlns="http://schemas.openxmlformats.org/spreadsheetml/2006/main" count="45" uniqueCount="40">
  <si>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</si>
  <si>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</si>
  <si>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</si>
  <si>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</si>
  <si>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</si>
  <si>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</si>
  <si>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</si>
  <si>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</si>
  <si>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</si>
  <si>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</si>
  <si>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</si>
  <si>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</si>
  <si>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</si>
  <si>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</si>
  <si>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</si>
  <si>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</si>
  <si>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</si>
  <si>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</si>
  <si>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</si>
  <si>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</si>
  <si>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</si>
  <si>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</si>
  <si>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</si>
  <si>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</si>
  <si>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</si>
  <si>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</si>
  <si>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</si>
  <si>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</si>
  <si>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</si>
  <si>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</si>
  <si>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</si>
  <si>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</si>
  <si>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</si>
  <si>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</si>
  <si>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</si>
  <si>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</si>
  <si>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</si>
  <si>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</si>
  <si>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 xml:space="preserve">Cosmos Bank ( Kalyan Khadakpada Branch ) - Deepak B. Mithbavkar &amp; Sonali Deepak Mithbavkar </t>
  </si>
  <si>
    <t>As per Full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</si>
</sst>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/>
    <xf numFmtId="10" fontId="9" fillId="0" borderId="0" xfId="0" applyNumberFormat="1" applyFont="1"/>
    <xf numFmtId="0" fontId="10" fillId="0" borderId="1" xfId="0" applyFont="1" applyBorder="1"/>
    <xf numFmtId="164" fontId="9" fillId="0" borderId="0" xfId="0" applyNumberFormat="1" applyFont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43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164" fontId="2" fillId="4" borderId="4" xfId="0" applyNumberFormat="1" applyFont="1" applyFill="1" applyBorder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19</xdr:col>
      <xdr:colOff>572856</xdr:colOff>
      <xdr:row>38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9716856" cy="6953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13</xdr:col>
      <xdr:colOff>162798</xdr:colOff>
      <xdr:row>31</xdr:row>
      <xdr:rowOff>76902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952500"/>
          <a:ext cx="6258798" cy="5029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134219</xdr:colOff>
      <xdr:row>25</xdr:row>
      <xdr:rowOff>105454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230219" cy="48679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14</xdr:col>
      <xdr:colOff>134219</xdr:colOff>
      <xdr:row>29</xdr:row>
      <xdr:rowOff>181645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571500"/>
          <a:ext cx="6230219" cy="4801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78857</xdr:rowOff>
    </xdr:from>
    <xdr:to>
      <xdr:col>11</xdr:col>
      <xdr:colOff>476250</xdr:colOff>
      <xdr:row>31</xdr:row>
      <xdr:rowOff>172112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0357"/>
          <a:ext cx="7181850" cy="54272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0</xdr:rowOff>
    </xdr:from>
    <xdr:to>
      <xdr:col>16</xdr:col>
      <xdr:colOff>191365</xdr:colOff>
      <xdr:row>25</xdr:row>
      <xdr:rowOff>29244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0"/>
          <a:ext cx="6201640" cy="47917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15</xdr:col>
      <xdr:colOff>258316</xdr:colOff>
      <xdr:row>28</xdr:row>
      <xdr:rowOff>76955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0"/>
          <a:ext cx="8173591" cy="541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3"/>
  <sheetViews>
    <sheetView tabSelected="1" topLeftCell="A25" zoomScaleNormal="100" workbookViewId="0">
      <selection activeCell="Q13" sqref="Q1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410</v>
      </c>
      <c r="C3" s="4">
        <f t="shared" ref="C3:C8" si="2">B3*1.2</f>
        <v>492</v>
      </c>
      <c r="D3" s="4">
        <f t="shared" ref="D3:D8" si="3">C3*1.2</f>
        <v>590.4</v>
      </c>
      <c r="E3" s="5">
        <f t="shared" ref="E3:E8" si="4">R3</f>
        <v>4000000</v>
      </c>
      <c r="F3" s="4">
        <f t="shared" ref="F3:F8" si="5">ROUND((E3/B3),0)</f>
        <v>9756</v>
      </c>
      <c r="G3" s="4">
        <f t="shared" ref="G3:G8" si="6">ROUND((E3/C3),0)</f>
        <v>8130</v>
      </c>
      <c r="H3" s="8">
        <f t="shared" ref="H3:H8" si="7">ROUND((E3/D3),0)</f>
        <v>6775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410</v>
      </c>
      <c r="R3" s="2">
        <v>4000000</v>
      </c>
    </row>
    <row r="4" spans="1:20" x14ac:dyDescent="0.25">
      <c r="A4" s="4">
        <f t="shared" ref="A4:A6" si="10">N4</f>
        <v>0</v>
      </c>
      <c r="B4" s="4">
        <f t="shared" ref="B4:B6" si="11">Q4</f>
        <v>566</v>
      </c>
      <c r="C4" s="4">
        <f t="shared" ref="C4:C6" si="12">B4*1.2</f>
        <v>679.19999999999993</v>
      </c>
      <c r="D4" s="4">
        <f t="shared" ref="D4:D6" si="13">C4*1.2</f>
        <v>815.03999999999985</v>
      </c>
      <c r="E4" s="5">
        <f t="shared" ref="E4:E6" si="14">R4</f>
        <v>4225500</v>
      </c>
      <c r="F4" s="4">
        <f t="shared" ref="F4:F6" si="15">ROUND((E4/B4),0)</f>
        <v>7466</v>
      </c>
      <c r="G4" s="4">
        <f t="shared" ref="G4:G6" si="16">ROUND((E4/C4),0)</f>
        <v>6221</v>
      </c>
      <c r="H4" s="8">
        <f t="shared" ref="H4:H6" si="17">ROUND((E4/D4),0)</f>
        <v>5184</v>
      </c>
      <c r="I4" s="4" t="e">
        <f>#REF!</f>
        <v>#REF!</v>
      </c>
      <c r="J4" s="4">
        <f t="shared" ref="J4:J6" si="18">S4</f>
        <v>0</v>
      </c>
      <c r="O4">
        <v>0</v>
      </c>
      <c r="P4">
        <f t="shared" ref="P4:P6" si="19">O4/1.2</f>
        <v>0</v>
      </c>
      <c r="Q4">
        <v>566</v>
      </c>
      <c r="R4" s="2">
        <v>4225500</v>
      </c>
    </row>
    <row r="5" spans="1:20" s="48" customFormat="1" x14ac:dyDescent="0.25">
      <c r="A5" s="46">
        <f t="shared" si="10"/>
        <v>0</v>
      </c>
      <c r="B5" s="46">
        <f t="shared" si="11"/>
        <v>547</v>
      </c>
      <c r="C5" s="46">
        <f t="shared" si="12"/>
        <v>656.4</v>
      </c>
      <c r="D5" s="46">
        <f t="shared" si="13"/>
        <v>787.68</v>
      </c>
      <c r="E5" s="47">
        <f t="shared" si="14"/>
        <v>5764000</v>
      </c>
      <c r="F5" s="46">
        <f t="shared" si="15"/>
        <v>10537</v>
      </c>
      <c r="G5" s="46">
        <f t="shared" si="16"/>
        <v>8781</v>
      </c>
      <c r="H5" s="46">
        <f t="shared" si="17"/>
        <v>7318</v>
      </c>
      <c r="I5" s="46" t="e">
        <f>#REF!</f>
        <v>#REF!</v>
      </c>
      <c r="J5" s="46">
        <f t="shared" si="18"/>
        <v>0</v>
      </c>
      <c r="O5" s="48">
        <v>0</v>
      </c>
      <c r="P5" s="48">
        <f t="shared" si="19"/>
        <v>0</v>
      </c>
      <c r="Q5" s="48">
        <v>547</v>
      </c>
      <c r="R5" s="49">
        <v>5764000</v>
      </c>
    </row>
    <row r="6" spans="1:20" s="48" customFormat="1" x14ac:dyDescent="0.25">
      <c r="A6" s="46">
        <f t="shared" si="10"/>
        <v>0</v>
      </c>
      <c r="B6" s="46">
        <f t="shared" si="11"/>
        <v>401</v>
      </c>
      <c r="C6" s="46">
        <f t="shared" si="12"/>
        <v>481.2</v>
      </c>
      <c r="D6" s="46">
        <f t="shared" si="13"/>
        <v>577.43999999999994</v>
      </c>
      <c r="E6" s="47">
        <f t="shared" si="14"/>
        <v>4357100</v>
      </c>
      <c r="F6" s="46">
        <f t="shared" si="15"/>
        <v>10866</v>
      </c>
      <c r="G6" s="46">
        <f t="shared" si="16"/>
        <v>9055</v>
      </c>
      <c r="H6" s="46">
        <f t="shared" si="17"/>
        <v>7546</v>
      </c>
      <c r="I6" s="46" t="e">
        <f>#REF!</f>
        <v>#REF!</v>
      </c>
      <c r="J6" s="46">
        <f t="shared" si="18"/>
        <v>0</v>
      </c>
      <c r="O6" s="48">
        <v>0</v>
      </c>
      <c r="P6" s="48">
        <f t="shared" si="19"/>
        <v>0</v>
      </c>
      <c r="Q6" s="48">
        <v>401</v>
      </c>
      <c r="R6" s="49">
        <v>4357100</v>
      </c>
    </row>
    <row r="7" spans="1:20" x14ac:dyDescent="0.25">
      <c r="A7" s="4">
        <f t="shared" si="0"/>
        <v>0</v>
      </c>
      <c r="B7" s="4">
        <f t="shared" si="1"/>
        <v>401</v>
      </c>
      <c r="C7" s="4">
        <f t="shared" si="2"/>
        <v>481.2</v>
      </c>
      <c r="D7" s="4">
        <f t="shared" si="3"/>
        <v>577.43999999999994</v>
      </c>
      <c r="E7" s="5">
        <f t="shared" si="4"/>
        <v>3848000</v>
      </c>
      <c r="F7" s="4">
        <f t="shared" si="5"/>
        <v>9596</v>
      </c>
      <c r="G7" s="4">
        <f t="shared" si="6"/>
        <v>7997</v>
      </c>
      <c r="H7" s="8">
        <f t="shared" si="7"/>
        <v>6664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v>401</v>
      </c>
      <c r="R7" s="2">
        <v>3848000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8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ref="Q8" si="20">P8/1.2</f>
        <v>0</v>
      </c>
      <c r="R8" s="2">
        <v>0</v>
      </c>
    </row>
    <row r="9" spans="1:20" x14ac:dyDescent="0.25">
      <c r="A9" s="4">
        <f t="shared" ref="A9:A11" si="21">N9</f>
        <v>0</v>
      </c>
      <c r="B9" s="4">
        <f t="shared" ref="B9:B11" si="22">Q9</f>
        <v>0</v>
      </c>
      <c r="C9" s="4">
        <f t="shared" ref="C9:C11" si="23">B9*1.2</f>
        <v>0</v>
      </c>
      <c r="D9" s="4">
        <f t="shared" ref="D9:D11" si="24">C9*1.2</f>
        <v>0</v>
      </c>
      <c r="E9" s="5">
        <f t="shared" ref="E9:E11" si="25">R9</f>
        <v>0</v>
      </c>
      <c r="F9" s="4" t="e">
        <f t="shared" ref="F9:F11" si="26">ROUND((E9/B9),0)</f>
        <v>#DIV/0!</v>
      </c>
      <c r="G9" s="4" t="e">
        <f t="shared" ref="G9:G11" si="27">ROUND((E9/C9),0)</f>
        <v>#DIV/0!</v>
      </c>
      <c r="H9" s="8" t="e">
        <f t="shared" ref="H9:H11" si="28">ROUND((E9/D9),0)</f>
        <v>#DIV/0!</v>
      </c>
      <c r="I9" s="4" t="e">
        <f>#REF!</f>
        <v>#REF!</v>
      </c>
      <c r="J9" s="4">
        <f t="shared" ref="J9:J11" si="29">S9</f>
        <v>0</v>
      </c>
      <c r="O9">
        <v>0</v>
      </c>
      <c r="P9">
        <f t="shared" ref="P9:Q11" si="30">O9/1.2</f>
        <v>0</v>
      </c>
      <c r="Q9">
        <f t="shared" si="30"/>
        <v>0</v>
      </c>
      <c r="R9" s="2">
        <v>0</v>
      </c>
    </row>
    <row r="10" spans="1:20" x14ac:dyDescent="0.25">
      <c r="A10" s="4">
        <f t="shared" si="21"/>
        <v>0</v>
      </c>
      <c r="B10" s="4">
        <f t="shared" si="22"/>
        <v>0</v>
      </c>
      <c r="C10" s="4">
        <f t="shared" si="23"/>
        <v>0</v>
      </c>
      <c r="D10" s="4">
        <f t="shared" si="24"/>
        <v>0</v>
      </c>
      <c r="E10" s="5">
        <f t="shared" si="25"/>
        <v>0</v>
      </c>
      <c r="F10" s="4" t="e">
        <f t="shared" si="26"/>
        <v>#DIV/0!</v>
      </c>
      <c r="G10" s="4" t="e">
        <f t="shared" si="27"/>
        <v>#DIV/0!</v>
      </c>
      <c r="H10" s="8" t="e">
        <f t="shared" si="28"/>
        <v>#DIV/0!</v>
      </c>
      <c r="I10" s="4" t="e">
        <f>#REF!</f>
        <v>#REF!</v>
      </c>
      <c r="J10" s="4">
        <f t="shared" si="29"/>
        <v>0</v>
      </c>
      <c r="O10">
        <v>0</v>
      </c>
      <c r="P10" s="48">
        <f t="shared" si="30"/>
        <v>0</v>
      </c>
      <c r="Q10">
        <f t="shared" si="30"/>
        <v>0</v>
      </c>
      <c r="R10" s="2">
        <v>0</v>
      </c>
    </row>
    <row r="11" spans="1:20" x14ac:dyDescent="0.25">
      <c r="A11" s="4">
        <f t="shared" si="21"/>
        <v>0</v>
      </c>
      <c r="B11" s="4">
        <f t="shared" si="22"/>
        <v>0</v>
      </c>
      <c r="C11" s="4">
        <f t="shared" si="23"/>
        <v>0</v>
      </c>
      <c r="D11" s="4">
        <f t="shared" si="24"/>
        <v>0</v>
      </c>
      <c r="E11" s="5">
        <f t="shared" si="25"/>
        <v>0</v>
      </c>
      <c r="F11" s="8" t="e">
        <f t="shared" si="26"/>
        <v>#DIV/0!</v>
      </c>
      <c r="G11" s="8" t="e">
        <f t="shared" si="27"/>
        <v>#DIV/0!</v>
      </c>
      <c r="H11" s="8" t="e">
        <f t="shared" si="28"/>
        <v>#DIV/0!</v>
      </c>
      <c r="I11" s="4" t="e">
        <f>#REF!</f>
        <v>#REF!</v>
      </c>
      <c r="J11" s="4">
        <f t="shared" si="29"/>
        <v>0</v>
      </c>
      <c r="O11">
        <v>0</v>
      </c>
      <c r="P11">
        <f t="shared" si="30"/>
        <v>0</v>
      </c>
      <c r="Q11">
        <f t="shared" si="30"/>
        <v>0</v>
      </c>
      <c r="R11" s="2">
        <v>0</v>
      </c>
    </row>
    <row r="12" spans="1:20" ht="36.75" customHeight="1" x14ac:dyDescent="0.25">
      <c r="A12" s="50" t="s">
        <v>35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0" s="48" customFormat="1" ht="14.25" customHeight="1" x14ac:dyDescent="0.25">
      <c r="A13" s="46">
        <f t="shared" ref="A13:A25" si="31">N13</f>
        <v>0</v>
      </c>
      <c r="B13" s="46">
        <f t="shared" ref="B13:B25" si="32">Q13</f>
        <v>760</v>
      </c>
      <c r="C13" s="46">
        <f t="shared" ref="C13:C25" si="33">B13*1.2</f>
        <v>912</v>
      </c>
      <c r="D13" s="46">
        <f t="shared" ref="D13:D25" si="34">C13*1.2</f>
        <v>1094.3999999999999</v>
      </c>
      <c r="E13" s="47">
        <f t="shared" ref="E13:E25" si="35">R13</f>
        <v>8500000</v>
      </c>
      <c r="F13" s="46">
        <f t="shared" ref="F13:F25" si="36">ROUND((E13/B13),0)</f>
        <v>11184</v>
      </c>
      <c r="G13" s="46">
        <f t="shared" ref="G13:G25" si="37">ROUND((E13/C13),0)</f>
        <v>9320</v>
      </c>
      <c r="H13" s="46">
        <f t="shared" ref="H13:H25" si="38">ROUND((E13/D13),0)</f>
        <v>7767</v>
      </c>
      <c r="I13" s="46" t="e">
        <f>#REF!</f>
        <v>#REF!</v>
      </c>
      <c r="J13" s="46">
        <f t="shared" ref="J13:J25" si="39">S13</f>
        <v>0</v>
      </c>
      <c r="O13" s="48">
        <v>0</v>
      </c>
      <c r="P13" s="48">
        <f t="shared" ref="P13:Q25" si="40">O13/1.2</f>
        <v>0</v>
      </c>
      <c r="Q13" s="48">
        <v>760</v>
      </c>
      <c r="R13" s="49">
        <v>8500000</v>
      </c>
    </row>
    <row r="14" spans="1:20" s="48" customFormat="1" ht="14.25" customHeight="1" x14ac:dyDescent="0.25">
      <c r="A14" s="46">
        <f t="shared" ref="A14:A17" si="41">N14</f>
        <v>0</v>
      </c>
      <c r="B14" s="46">
        <f t="shared" ref="B14:B17" si="42">Q14</f>
        <v>450</v>
      </c>
      <c r="C14" s="46">
        <f t="shared" ref="C14:C17" si="43">B14*1.2</f>
        <v>540</v>
      </c>
      <c r="D14" s="46">
        <f t="shared" ref="D14:D17" si="44">C14*1.2</f>
        <v>648</v>
      </c>
      <c r="E14" s="47">
        <f t="shared" ref="E14:E17" si="45">R14</f>
        <v>5200000</v>
      </c>
      <c r="F14" s="46">
        <f t="shared" ref="F14:F17" si="46">ROUND((E14/B14),0)</f>
        <v>11556</v>
      </c>
      <c r="G14" s="46">
        <f t="shared" ref="G14:G17" si="47">ROUND((E14/C14),0)</f>
        <v>9630</v>
      </c>
      <c r="H14" s="46">
        <f t="shared" ref="H14:H17" si="48">ROUND((E14/D14),0)</f>
        <v>8025</v>
      </c>
      <c r="I14" s="46" t="e">
        <f>#REF!</f>
        <v>#REF!</v>
      </c>
      <c r="J14" s="46">
        <f t="shared" ref="J14:J17" si="49">S14</f>
        <v>0</v>
      </c>
      <c r="O14" s="48">
        <v>0</v>
      </c>
      <c r="P14" s="48">
        <f t="shared" ref="P14:P17" si="50">O14/1.2</f>
        <v>0</v>
      </c>
      <c r="Q14" s="48">
        <v>450</v>
      </c>
      <c r="R14" s="49">
        <v>5200000</v>
      </c>
    </row>
    <row r="15" spans="1:20" ht="14.25" customHeight="1" x14ac:dyDescent="0.25">
      <c r="A15" s="4">
        <f t="shared" si="41"/>
        <v>0</v>
      </c>
      <c r="B15" s="4">
        <f t="shared" si="42"/>
        <v>0</v>
      </c>
      <c r="C15" s="4">
        <f t="shared" si="43"/>
        <v>0</v>
      </c>
      <c r="D15" s="4">
        <f t="shared" si="44"/>
        <v>0</v>
      </c>
      <c r="E15" s="5">
        <f t="shared" si="45"/>
        <v>0</v>
      </c>
      <c r="F15" s="8" t="e">
        <f t="shared" si="46"/>
        <v>#DIV/0!</v>
      </c>
      <c r="G15" s="8" t="e">
        <f t="shared" si="47"/>
        <v>#DIV/0!</v>
      </c>
      <c r="H15" s="8" t="e">
        <f t="shared" si="48"/>
        <v>#DIV/0!</v>
      </c>
      <c r="I15" s="4" t="e">
        <f>#REF!</f>
        <v>#REF!</v>
      </c>
      <c r="J15" s="4">
        <f t="shared" si="49"/>
        <v>0</v>
      </c>
      <c r="O15">
        <v>0</v>
      </c>
      <c r="P15">
        <f t="shared" si="50"/>
        <v>0</v>
      </c>
      <c r="Q15">
        <f t="shared" ref="Q15:Q17" si="51">P15/1.2</f>
        <v>0</v>
      </c>
      <c r="R15" s="2">
        <v>0</v>
      </c>
    </row>
    <row r="16" spans="1:20" ht="14.25" customHeight="1" x14ac:dyDescent="0.25">
      <c r="A16" s="4">
        <f t="shared" si="41"/>
        <v>0</v>
      </c>
      <c r="B16" s="4">
        <f t="shared" si="42"/>
        <v>0</v>
      </c>
      <c r="C16" s="4">
        <f t="shared" si="43"/>
        <v>0</v>
      </c>
      <c r="D16" s="4">
        <f t="shared" si="44"/>
        <v>0</v>
      </c>
      <c r="E16" s="5">
        <f t="shared" si="45"/>
        <v>0</v>
      </c>
      <c r="F16" s="8" t="e">
        <f t="shared" si="46"/>
        <v>#DIV/0!</v>
      </c>
      <c r="G16" s="8" t="e">
        <f t="shared" si="47"/>
        <v>#DIV/0!</v>
      </c>
      <c r="H16" s="8" t="e">
        <f t="shared" si="48"/>
        <v>#DIV/0!</v>
      </c>
      <c r="I16" s="4" t="e">
        <f>#REF!</f>
        <v>#REF!</v>
      </c>
      <c r="J16" s="4">
        <f t="shared" si="49"/>
        <v>0</v>
      </c>
      <c r="O16">
        <v>0</v>
      </c>
      <c r="P16">
        <f t="shared" si="50"/>
        <v>0</v>
      </c>
      <c r="Q16">
        <f t="shared" si="51"/>
        <v>0</v>
      </c>
      <c r="R16" s="2">
        <v>0</v>
      </c>
    </row>
    <row r="17" spans="1:24" ht="14.25" customHeight="1" x14ac:dyDescent="0.25">
      <c r="A17" s="4">
        <f t="shared" si="41"/>
        <v>0</v>
      </c>
      <c r="B17" s="4">
        <f t="shared" si="42"/>
        <v>0</v>
      </c>
      <c r="C17" s="4">
        <f t="shared" si="43"/>
        <v>0</v>
      </c>
      <c r="D17" s="4">
        <f t="shared" si="44"/>
        <v>0</v>
      </c>
      <c r="E17" s="5">
        <f t="shared" si="45"/>
        <v>0</v>
      </c>
      <c r="F17" s="8" t="e">
        <f t="shared" si="46"/>
        <v>#DIV/0!</v>
      </c>
      <c r="G17" s="8" t="e">
        <f t="shared" si="47"/>
        <v>#DIV/0!</v>
      </c>
      <c r="H17" s="8" t="e">
        <f t="shared" si="48"/>
        <v>#DIV/0!</v>
      </c>
      <c r="I17" s="4" t="e">
        <f>#REF!</f>
        <v>#REF!</v>
      </c>
      <c r="J17" s="4">
        <f t="shared" si="49"/>
        <v>0</v>
      </c>
      <c r="O17">
        <v>0</v>
      </c>
      <c r="P17">
        <f t="shared" si="50"/>
        <v>0</v>
      </c>
      <c r="Q17">
        <f t="shared" si="51"/>
        <v>0</v>
      </c>
      <c r="R17" s="2">
        <v>0</v>
      </c>
    </row>
    <row r="18" spans="1:24" ht="14.25" customHeight="1" x14ac:dyDescent="0.25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8" t="e">
        <f t="shared" si="36"/>
        <v>#DIV/0!</v>
      </c>
      <c r="G18" s="8" t="e">
        <f t="shared" si="37"/>
        <v>#DIV/0!</v>
      </c>
      <c r="H18" s="8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ht="14.25" customHeight="1" x14ac:dyDescent="0.25">
      <c r="A19" s="4">
        <f t="shared" si="31"/>
        <v>0</v>
      </c>
      <c r="B19" s="4">
        <f t="shared" si="32"/>
        <v>0</v>
      </c>
      <c r="C19" s="4">
        <f t="shared" si="33"/>
        <v>0</v>
      </c>
      <c r="D19" s="4">
        <f t="shared" si="34"/>
        <v>0</v>
      </c>
      <c r="E19" s="5">
        <f t="shared" si="35"/>
        <v>0</v>
      </c>
      <c r="F19" s="8" t="e">
        <f t="shared" si="36"/>
        <v>#DIV/0!</v>
      </c>
      <c r="G19" s="8" t="e">
        <f t="shared" si="37"/>
        <v>#DIV/0!</v>
      </c>
      <c r="H19" s="8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ht="14.25" customHeight="1" x14ac:dyDescent="0.25">
      <c r="A20" s="4">
        <f t="shared" si="31"/>
        <v>0</v>
      </c>
      <c r="B20" s="4">
        <f t="shared" si="32"/>
        <v>0</v>
      </c>
      <c r="C20" s="4">
        <f t="shared" si="33"/>
        <v>0</v>
      </c>
      <c r="D20" s="4">
        <f t="shared" si="34"/>
        <v>0</v>
      </c>
      <c r="E20" s="5">
        <f t="shared" si="35"/>
        <v>0</v>
      </c>
      <c r="F20" s="8" t="e">
        <f t="shared" si="36"/>
        <v>#DIV/0!</v>
      </c>
      <c r="G20" s="8" t="e">
        <f t="shared" si="37"/>
        <v>#DIV/0!</v>
      </c>
      <c r="H20" s="8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ht="14.25" customHeight="1" x14ac:dyDescent="0.25">
      <c r="A21" s="4">
        <f t="shared" si="31"/>
        <v>0</v>
      </c>
      <c r="B21" s="4">
        <f t="shared" si="32"/>
        <v>0</v>
      </c>
      <c r="C21" s="4">
        <f t="shared" si="33"/>
        <v>0</v>
      </c>
      <c r="D21" s="4">
        <f t="shared" si="34"/>
        <v>0</v>
      </c>
      <c r="E21" s="5">
        <f t="shared" si="35"/>
        <v>0</v>
      </c>
      <c r="F21" s="8" t="e">
        <f t="shared" si="36"/>
        <v>#DIV/0!</v>
      </c>
      <c r="G21" s="8" t="e">
        <f t="shared" si="37"/>
        <v>#DIV/0!</v>
      </c>
      <c r="H21" s="8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ht="14.25" customHeight="1" x14ac:dyDescent="0.25">
      <c r="A22" s="4">
        <f t="shared" si="31"/>
        <v>0</v>
      </c>
      <c r="B22" s="4">
        <f t="shared" si="32"/>
        <v>0</v>
      </c>
      <c r="C22" s="4">
        <f t="shared" si="33"/>
        <v>0</v>
      </c>
      <c r="D22" s="4">
        <f t="shared" si="34"/>
        <v>0</v>
      </c>
      <c r="E22" s="5">
        <f t="shared" si="35"/>
        <v>0</v>
      </c>
      <c r="F22" s="8" t="e">
        <f t="shared" si="36"/>
        <v>#DIV/0!</v>
      </c>
      <c r="G22" s="8" t="e">
        <f t="shared" si="37"/>
        <v>#DIV/0!</v>
      </c>
      <c r="H22" s="8" t="e">
        <f t="shared" si="38"/>
        <v>#DIV/0!</v>
      </c>
      <c r="I22" s="4" t="e">
        <f>#REF!</f>
        <v>#REF!</v>
      </c>
      <c r="J22" s="4">
        <f t="shared" si="39"/>
        <v>0</v>
      </c>
      <c r="O22">
        <v>0</v>
      </c>
      <c r="P22">
        <f t="shared" si="40"/>
        <v>0</v>
      </c>
      <c r="Q22">
        <f t="shared" si="40"/>
        <v>0</v>
      </c>
      <c r="R22" s="2">
        <v>0</v>
      </c>
    </row>
    <row r="23" spans="1:24" ht="14.25" customHeight="1" x14ac:dyDescent="0.25">
      <c r="A23" s="4">
        <f t="shared" si="31"/>
        <v>0</v>
      </c>
      <c r="B23" s="4">
        <f t="shared" si="32"/>
        <v>0</v>
      </c>
      <c r="C23" s="4">
        <f t="shared" si="33"/>
        <v>0</v>
      </c>
      <c r="D23" s="4">
        <f t="shared" si="34"/>
        <v>0</v>
      </c>
      <c r="E23" s="5">
        <f t="shared" si="35"/>
        <v>0</v>
      </c>
      <c r="F23" s="8" t="e">
        <f t="shared" si="36"/>
        <v>#DIV/0!</v>
      </c>
      <c r="G23" s="8" t="e">
        <f t="shared" si="37"/>
        <v>#DIV/0!</v>
      </c>
      <c r="H23" s="8" t="e">
        <f t="shared" si="38"/>
        <v>#DIV/0!</v>
      </c>
      <c r="I23" s="4" t="e">
        <f>#REF!</f>
        <v>#REF!</v>
      </c>
      <c r="J23" s="4">
        <f t="shared" si="39"/>
        <v>0</v>
      </c>
      <c r="O23">
        <v>0</v>
      </c>
      <c r="P23">
        <f t="shared" si="40"/>
        <v>0</v>
      </c>
      <c r="Q23">
        <f t="shared" si="40"/>
        <v>0</v>
      </c>
      <c r="R23" s="2">
        <v>0</v>
      </c>
    </row>
    <row r="24" spans="1:24" ht="14.25" customHeight="1" x14ac:dyDescent="0.25">
      <c r="A24" s="4">
        <f t="shared" si="31"/>
        <v>0</v>
      </c>
      <c r="B24" s="4">
        <f t="shared" si="32"/>
        <v>0</v>
      </c>
      <c r="C24" s="4">
        <f t="shared" si="33"/>
        <v>0</v>
      </c>
      <c r="D24" s="4">
        <f t="shared" si="34"/>
        <v>0</v>
      </c>
      <c r="E24" s="5">
        <f t="shared" si="35"/>
        <v>0</v>
      </c>
      <c r="F24" s="8" t="e">
        <f t="shared" si="36"/>
        <v>#DIV/0!</v>
      </c>
      <c r="G24" s="8" t="e">
        <f t="shared" si="37"/>
        <v>#DIV/0!</v>
      </c>
      <c r="H24" s="8" t="e">
        <f t="shared" si="38"/>
        <v>#DIV/0!</v>
      </c>
      <c r="I24" s="4" t="e">
        <f>#REF!</f>
        <v>#REF!</v>
      </c>
      <c r="J24" s="4">
        <f t="shared" si="39"/>
        <v>0</v>
      </c>
      <c r="O24">
        <v>0</v>
      </c>
      <c r="P24">
        <f t="shared" si="40"/>
        <v>0</v>
      </c>
      <c r="Q24">
        <f t="shared" si="40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33"/>
        <v>0</v>
      </c>
      <c r="D25" s="4">
        <f t="shared" si="34"/>
        <v>0</v>
      </c>
      <c r="E25" s="5">
        <f t="shared" si="35"/>
        <v>0</v>
      </c>
      <c r="F25" s="8" t="e">
        <f t="shared" si="36"/>
        <v>#DIV/0!</v>
      </c>
      <c r="G25" s="8" t="e">
        <f t="shared" si="37"/>
        <v>#DIV/0!</v>
      </c>
      <c r="H25" s="4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/>
      <c r="B26" s="4"/>
      <c r="C26" s="4"/>
      <c r="D26" s="4"/>
      <c r="I26" s="4"/>
      <c r="J26" s="4"/>
      <c r="R26" s="2"/>
    </row>
    <row r="27" spans="1:24" x14ac:dyDescent="0.25">
      <c r="A27" s="4"/>
      <c r="B27" s="4"/>
      <c r="C27" s="4"/>
      <c r="D27" s="4"/>
      <c r="I27" s="4"/>
      <c r="J27" s="4"/>
      <c r="R27" s="2"/>
    </row>
    <row r="28" spans="1:24" x14ac:dyDescent="0.25">
      <c r="A28" s="4"/>
      <c r="B28" s="4"/>
      <c r="C28" s="4"/>
      <c r="D28" s="4"/>
      <c r="I28" s="4"/>
      <c r="J28" s="4"/>
      <c r="R28" s="2"/>
    </row>
    <row r="29" spans="1:24" x14ac:dyDescent="0.25">
      <c r="A29" s="4"/>
      <c r="B29" s="4"/>
      <c r="C29" s="4"/>
      <c r="D29" s="4"/>
      <c r="I29" s="4"/>
      <c r="J29" s="4"/>
      <c r="R29" s="2"/>
    </row>
    <row r="30" spans="1:24" x14ac:dyDescent="0.25">
      <c r="A30" s="4"/>
      <c r="B30" s="4"/>
      <c r="C30" s="4"/>
      <c r="D30" s="4"/>
      <c r="E30" t="s">
        <v>36</v>
      </c>
      <c r="F30">
        <v>52.71</v>
      </c>
      <c r="G30">
        <f>F30*10.764</f>
        <v>567.37044000000003</v>
      </c>
      <c r="I30" s="4"/>
      <c r="J30" s="4"/>
      <c r="R30" s="2"/>
    </row>
    <row r="31" spans="1:24" ht="14.25" customHeight="1" x14ac:dyDescent="0.3">
      <c r="U31" s="29" t="s">
        <v>20</v>
      </c>
      <c r="V31" s="30"/>
      <c r="W31" s="31"/>
      <c r="X31" s="17"/>
    </row>
    <row r="32" spans="1:24" ht="38.25" customHeight="1" x14ac:dyDescent="0.3">
      <c r="I32">
        <f>G30*1.1</f>
        <v>624.10748400000011</v>
      </c>
      <c r="S32" s="9"/>
      <c r="T32" s="9"/>
      <c r="U32" s="29" t="s">
        <v>21</v>
      </c>
      <c r="V32" s="30">
        <v>2025</v>
      </c>
      <c r="W32" s="31"/>
      <c r="X32" s="17"/>
    </row>
    <row r="33" spans="7:24" ht="16.5" x14ac:dyDescent="0.3">
      <c r="S33" s="9"/>
      <c r="T33" s="9"/>
      <c r="U33" s="32" t="s">
        <v>22</v>
      </c>
      <c r="V33" s="33">
        <v>2024</v>
      </c>
      <c r="W33" s="31" t="s">
        <v>39</v>
      </c>
      <c r="X33" s="17"/>
    </row>
    <row r="34" spans="7:24" ht="16.5" x14ac:dyDescent="0.3">
      <c r="G34" s="6"/>
      <c r="H34" s="6"/>
      <c r="S34" s="9"/>
      <c r="T34" s="9"/>
      <c r="U34" s="34" t="s">
        <v>23</v>
      </c>
      <c r="V34" s="33">
        <f>V32-V33</f>
        <v>1</v>
      </c>
      <c r="W34" s="31"/>
      <c r="X34" s="17"/>
    </row>
    <row r="35" spans="7:24" ht="16.5" x14ac:dyDescent="0.3">
      <c r="S35" s="9"/>
      <c r="T35" s="9"/>
      <c r="U35" s="35"/>
      <c r="V35" s="33">
        <f>V34-60</f>
        <v>-59</v>
      </c>
      <c r="W35" s="31"/>
      <c r="X35" s="25"/>
    </row>
    <row r="36" spans="7:24" ht="16.5" x14ac:dyDescent="0.3">
      <c r="S36" s="9"/>
      <c r="T36" s="9"/>
      <c r="U36" s="35" t="s">
        <v>24</v>
      </c>
      <c r="V36" s="36">
        <f>624*2800</f>
        <v>1747200</v>
      </c>
      <c r="W36" s="31"/>
      <c r="X36" s="25"/>
    </row>
    <row r="37" spans="7:24" ht="16.5" x14ac:dyDescent="0.3">
      <c r="S37" s="9"/>
      <c r="T37" s="9"/>
      <c r="U37" s="35" t="s">
        <v>25</v>
      </c>
      <c r="V37" s="33"/>
      <c r="W37" s="31"/>
      <c r="X37" s="25"/>
    </row>
    <row r="38" spans="7:24" ht="39" customHeight="1" x14ac:dyDescent="0.3">
      <c r="P38" s="51" t="s">
        <v>38</v>
      </c>
      <c r="Q38" s="51"/>
      <c r="R38" s="51"/>
      <c r="S38" s="51"/>
      <c r="U38" s="35"/>
      <c r="V38" s="33"/>
      <c r="W38" s="31"/>
      <c r="X38" s="25"/>
    </row>
    <row r="39" spans="7:24" ht="16.5" x14ac:dyDescent="0.3">
      <c r="U39" s="35" t="s">
        <v>26</v>
      </c>
      <c r="V39" s="37">
        <f>100-10</f>
        <v>90</v>
      </c>
      <c r="W39" s="31"/>
      <c r="X39" s="26"/>
    </row>
    <row r="40" spans="7:24" ht="16.5" x14ac:dyDescent="0.3">
      <c r="P40" s="13" t="s">
        <v>15</v>
      </c>
      <c r="Q40" s="13" t="s">
        <v>16</v>
      </c>
      <c r="R40" s="13" t="s">
        <v>17</v>
      </c>
      <c r="S40" s="13" t="s">
        <v>18</v>
      </c>
      <c r="T40" s="11"/>
      <c r="U40" s="29" t="s">
        <v>27</v>
      </c>
      <c r="V40" s="33">
        <f>V39*12/60</f>
        <v>18</v>
      </c>
      <c r="W40" s="31"/>
      <c r="X40" s="17"/>
    </row>
    <row r="41" spans="7:24" ht="16.5" x14ac:dyDescent="0.3">
      <c r="Q41">
        <f>N29</f>
        <v>0</v>
      </c>
      <c r="R41" s="14">
        <f>N27</f>
        <v>0</v>
      </c>
      <c r="S41" s="14">
        <f>R41*Q41</f>
        <v>0</v>
      </c>
      <c r="U41" s="29"/>
      <c r="V41" s="38">
        <v>0</v>
      </c>
      <c r="W41" s="31"/>
      <c r="X41" s="17"/>
    </row>
    <row r="42" spans="7:24" ht="16.5" x14ac:dyDescent="0.3">
      <c r="R42" s="6" t="s">
        <v>18</v>
      </c>
      <c r="S42" s="15">
        <f>SUM(S41:S41)</f>
        <v>0</v>
      </c>
      <c r="U42" s="29" t="s">
        <v>28</v>
      </c>
      <c r="V42" s="39">
        <f>ROUND((V36*V41),0)</f>
        <v>0</v>
      </c>
      <c r="W42" s="31"/>
      <c r="X42" s="17"/>
    </row>
    <row r="43" spans="7:24" ht="16.5" x14ac:dyDescent="0.3">
      <c r="R43" s="6" t="s">
        <v>13</v>
      </c>
      <c r="S43" s="15">
        <f>S42*90%</f>
        <v>0</v>
      </c>
      <c r="U43" s="29" t="s">
        <v>37</v>
      </c>
      <c r="V43" s="39">
        <v>567</v>
      </c>
      <c r="W43" s="31"/>
      <c r="X43" s="17"/>
    </row>
    <row r="44" spans="7:24" ht="16.5" x14ac:dyDescent="0.3">
      <c r="R44" s="6" t="s">
        <v>19</v>
      </c>
      <c r="S44" s="15">
        <f>S42*80%</f>
        <v>0</v>
      </c>
      <c r="U44" s="35" t="s">
        <v>17</v>
      </c>
      <c r="V44" s="33">
        <v>11000</v>
      </c>
      <c r="W44" s="31"/>
      <c r="X44" s="17"/>
    </row>
    <row r="45" spans="7:24" ht="16.5" x14ac:dyDescent="0.3">
      <c r="S45" s="9"/>
      <c r="T45" s="9"/>
      <c r="U45" s="35" t="s">
        <v>29</v>
      </c>
      <c r="V45" s="36">
        <f>V44*V43</f>
        <v>6237000</v>
      </c>
      <c r="W45" s="31"/>
      <c r="X45" s="25"/>
    </row>
    <row r="46" spans="7:24" ht="16.5" x14ac:dyDescent="0.3">
      <c r="S46" s="9"/>
      <c r="T46" s="9"/>
      <c r="U46" s="40" t="s">
        <v>30</v>
      </c>
      <c r="V46" s="45">
        <f>V45-V42</f>
        <v>6237000</v>
      </c>
      <c r="W46" s="42"/>
      <c r="X46" s="25"/>
    </row>
    <row r="47" spans="7:24" ht="16.5" x14ac:dyDescent="0.3">
      <c r="P47" s="12" t="s">
        <v>14</v>
      </c>
      <c r="S47" s="9"/>
      <c r="T47" s="10"/>
      <c r="U47" s="40" t="s">
        <v>31</v>
      </c>
      <c r="V47" s="41">
        <f>V46*0.9</f>
        <v>5613300</v>
      </c>
      <c r="W47" s="31"/>
      <c r="X47" s="27"/>
    </row>
    <row r="48" spans="7:24" ht="16.5" x14ac:dyDescent="0.3">
      <c r="S48" s="10"/>
      <c r="T48" s="9"/>
      <c r="U48" s="40" t="s">
        <v>32</v>
      </c>
      <c r="V48" s="43">
        <f>V46*0.8</f>
        <v>4989600</v>
      </c>
      <c r="W48" s="31"/>
      <c r="X48" s="28"/>
    </row>
    <row r="49" spans="15:24" ht="16.5" x14ac:dyDescent="0.3">
      <c r="S49" s="9"/>
      <c r="T49" s="9"/>
      <c r="U49" s="40" t="s">
        <v>33</v>
      </c>
      <c r="V49" s="44">
        <f>V46*0.025/12</f>
        <v>12993.75</v>
      </c>
      <c r="W49" s="31"/>
      <c r="X49" s="19"/>
    </row>
    <row r="50" spans="15:24" ht="15.75" x14ac:dyDescent="0.25">
      <c r="O50" s="9"/>
      <c r="P50" s="9"/>
      <c r="Q50" s="9"/>
      <c r="R50" s="9"/>
      <c r="S50" s="9"/>
      <c r="T50" s="9"/>
      <c r="U50" s="16"/>
      <c r="V50" s="18"/>
      <c r="W50" s="20"/>
      <c r="X50" s="25"/>
    </row>
    <row r="51" spans="15:24" ht="15.75" x14ac:dyDescent="0.25">
      <c r="U51" s="21"/>
      <c r="V51" s="22"/>
      <c r="W51" s="23"/>
      <c r="X51" s="23"/>
    </row>
    <row r="52" spans="15:24" ht="15.75" x14ac:dyDescent="0.25">
      <c r="U52" s="16"/>
      <c r="V52" s="18"/>
      <c r="W52" s="20"/>
      <c r="X52" s="20"/>
    </row>
    <row r="53" spans="15:24" ht="15.75" x14ac:dyDescent="0.25">
      <c r="U53" s="24"/>
      <c r="V53" s="20"/>
      <c r="W53" s="19"/>
      <c r="X53" s="19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D14" zoomScaleNormal="100" workbookViewId="0">
      <selection activeCell="E2" sqref="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12:Q12"/>
  <sheetViews>
    <sheetView topLeftCell="C6" workbookViewId="0">
      <selection activeCell="Q13" sqref="Q13"/>
    </sheetView>
  </sheetViews>
  <sheetFormatPr defaultRowHeight="15" x14ac:dyDescent="0.25"/>
  <sheetData>
    <row r="12" spans="16:17" x14ac:dyDescent="0.25">
      <c r="P12">
        <v>38.130000000000003</v>
      </c>
      <c r="Q12">
        <f>P12*10.764</f>
        <v>410.43132000000003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9"/>
  <sheetViews>
    <sheetView zoomScaleNormal="100" workbookViewId="0">
      <selection activeCell="O10" sqref="O10"/>
    </sheetView>
  </sheetViews>
  <sheetFormatPr defaultRowHeight="15" x14ac:dyDescent="0.25"/>
  <sheetData>
    <row r="2" spans="1:15" x14ac:dyDescent="0.25">
      <c r="A2" s="6"/>
    </row>
    <row r="9" spans="1:15" x14ac:dyDescent="0.25">
      <c r="N9">
        <v>52.61</v>
      </c>
      <c r="O9">
        <f>N9*10.764</f>
        <v>566.29404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R8:S19"/>
  <sheetViews>
    <sheetView topLeftCell="C1" zoomScaleNormal="100" workbookViewId="0">
      <selection activeCell="S9" sqref="S9"/>
    </sheetView>
  </sheetViews>
  <sheetFormatPr defaultRowHeight="15" x14ac:dyDescent="0.25"/>
  <sheetData>
    <row r="8" spans="18:19" x14ac:dyDescent="0.25">
      <c r="R8">
        <v>50.85</v>
      </c>
      <c r="S8">
        <f>R8*10.764</f>
        <v>547.34939999999995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M13:N13"/>
  <sheetViews>
    <sheetView topLeftCell="A7" zoomScaleNormal="100" workbookViewId="0">
      <selection activeCell="O19" sqref="O19"/>
    </sheetView>
  </sheetViews>
  <sheetFormatPr defaultRowHeight="15" x14ac:dyDescent="0.25"/>
  <sheetData>
    <row r="13" spans="13:14" x14ac:dyDescent="0.25">
      <c r="M13">
        <v>37.26</v>
      </c>
      <c r="N13">
        <f>M13*10.764</f>
        <v>401.06663999999995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S10:T10"/>
  <sheetViews>
    <sheetView topLeftCell="F1" zoomScaleNormal="100" workbookViewId="0">
      <selection activeCell="T11" sqref="T11"/>
    </sheetView>
  </sheetViews>
  <sheetFormatPr defaultRowHeight="15" x14ac:dyDescent="0.25"/>
  <sheetData>
    <row r="10" spans="19:20" x14ac:dyDescent="0.25">
      <c r="S10">
        <v>37.26</v>
      </c>
      <c r="T10">
        <f>S10*10.764</f>
        <v>401.06663999999995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C3" sqref="C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2025-02-17T11:47:00Z</dcterms:modified>
</cp:coreProperties>
</file>