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Mehul Jethalal Lalka\"/>
    </mc:Choice>
  </mc:AlternateContent>
  <xr:revisionPtr revIDLastSave="0" documentId="13_ncr:1_{355ADEF5-A55E-4832-BA69-DD6CB795812A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7" i="4" l="1"/>
  <c r="Q40" i="4"/>
  <c r="Q39" i="4"/>
  <c r="Q33" i="4"/>
  <c r="Q34" i="4"/>
  <c r="Q35" i="4"/>
  <c r="Q36" i="4"/>
  <c r="Q37" i="4"/>
  <c r="Q38" i="4"/>
  <c r="Q32" i="4"/>
  <c r="V23" i="4"/>
  <c r="U26" i="4"/>
  <c r="T26" i="4"/>
  <c r="T5" i="4"/>
  <c r="J20" i="4" l="1"/>
  <c r="J19" i="4"/>
  <c r="Q29" i="4" l="1"/>
  <c r="Q28" i="4"/>
  <c r="Q27" i="4"/>
  <c r="Q26" i="4"/>
  <c r="Q25" i="4"/>
  <c r="Q24" i="4"/>
  <c r="Q23" i="4"/>
  <c r="Q22" i="4"/>
  <c r="R5" i="4"/>
  <c r="I22" i="4"/>
  <c r="I31" i="4"/>
  <c r="P8" i="4" l="1"/>
  <c r="Q8" i="4" s="1"/>
  <c r="Q7" i="4"/>
  <c r="P7" i="4"/>
  <c r="Q6" i="4"/>
  <c r="P5" i="4"/>
  <c r="P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<sst xmlns="http://schemas.openxmlformats.org/spreadsheetml/2006/main" count="37" uniqueCount="30">
  <si>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</si>
  <si>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</si>
  <si>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</si>
  <si>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</si>
  <si>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</si>
  <si>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</si>
  <si>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</si>
  <si>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</si>
  <si>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</si>
  <si>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</si>
  <si>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</si>
  <si>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</si>
  <si>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</si>
  <si>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</si>
  <si>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</si>
  <si>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rate on ca</t>
  </si>
  <si>
    <t>fmv</t>
  </si>
  <si>
    <t xml:space="preserve">agreement </t>
  </si>
  <si>
    <t xml:space="preserve"> 10.02.25</t>
  </si>
  <si>
    <t>av</t>
  </si>
  <si>
    <t>sd</t>
  </si>
  <si>
    <t>rd</t>
  </si>
  <si>
    <t>18.07.24</t>
  </si>
  <si>
    <t>LS - 30lakhs</t>
  </si>
  <si>
    <t>oc  2006</t>
  </si>
  <si>
    <t>f. no. 105</t>
  </si>
  <si>
    <t>f. no. 106</t>
  </si>
  <si>
    <t>l Flat No. 105 &amp; 106, 1st Floor, Aishwarya Kiran Co.-Op. Hsg. Soc. Ltd., Bhopar Road, Desale Pada, Village - Nandivali, Taluka - Kalyan, District - Thane, Dombivali East,</t>
  </si>
  <si>
    <t>mca - 105</t>
  </si>
  <si>
    <t>mca - 106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</si>
</sst>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81150-4AAF-4562-BDFD-FF3F3A58A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4CE084-D3C9-4953-A26C-67413901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6029E-7254-45B6-9497-235B2005D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8396F4-DFEE-49E8-AF14-5A03B1217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572771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05D19-FCEB-45E6-B1CF-4FC4EDAD2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07171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D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4400000</v>
      </c>
      <c r="F2" s="15">
        <f t="shared" ref="F2:F13" si="4">ROUND((E2/B2),0)</f>
        <v>8800</v>
      </c>
      <c r="G2" s="10">
        <f t="shared" ref="G2:G13" si="5">ROUND((E2/C2),0)</f>
        <v>7333</v>
      </c>
      <c r="H2" s="10">
        <f t="shared" ref="H2:H13" si="6">ROUND((E2/D2),0)</f>
        <v>6111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500</v>
      </c>
      <c r="R2" s="2">
        <v>4400000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504</v>
      </c>
      <c r="C3" s="4">
        <f t="shared" ref="C3:C15" si="9">B3*1.2</f>
        <v>604.79999999999995</v>
      </c>
      <c r="D3" s="4">
        <f t="shared" si="2"/>
        <v>725.75999999999988</v>
      </c>
      <c r="E3" s="5">
        <f t="shared" si="3"/>
        <v>3200000</v>
      </c>
      <c r="F3" s="10">
        <f t="shared" si="4"/>
        <v>6349</v>
      </c>
      <c r="G3" s="10">
        <f t="shared" si="5"/>
        <v>5291</v>
      </c>
      <c r="H3" s="10">
        <f t="shared" si="6"/>
        <v>4409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504</v>
      </c>
      <c r="R3" s="2">
        <v>3200000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430</v>
      </c>
      <c r="C4" s="4">
        <f t="shared" si="9"/>
        <v>516</v>
      </c>
      <c r="D4" s="4">
        <f t="shared" si="2"/>
        <v>619.19999999999993</v>
      </c>
      <c r="E4" s="5">
        <f t="shared" si="3"/>
        <v>3400000</v>
      </c>
      <c r="F4" s="15">
        <f t="shared" si="4"/>
        <v>7907</v>
      </c>
      <c r="G4" s="10">
        <f t="shared" si="5"/>
        <v>6589</v>
      </c>
      <c r="H4" s="10">
        <f t="shared" si="6"/>
        <v>5491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430</v>
      </c>
      <c r="R4" s="2">
        <v>3400000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458</v>
      </c>
      <c r="C5" s="4">
        <f t="shared" si="9"/>
        <v>549.6</v>
      </c>
      <c r="D5" s="4">
        <f t="shared" si="2"/>
        <v>659.52</v>
      </c>
      <c r="E5" s="5">
        <f t="shared" si="3"/>
        <v>3293500</v>
      </c>
      <c r="F5" s="10">
        <f t="shared" si="4"/>
        <v>7191</v>
      </c>
      <c r="G5" s="10">
        <f t="shared" si="5"/>
        <v>5993</v>
      </c>
      <c r="H5" s="10">
        <f t="shared" si="6"/>
        <v>4994</v>
      </c>
      <c r="I5" s="4" t="e">
        <f>#REF!</f>
        <v>#REF!</v>
      </c>
      <c r="J5" s="4" t="str">
        <f t="shared" si="7"/>
        <v>18.07.24</v>
      </c>
      <c r="O5">
        <v>0</v>
      </c>
      <c r="P5">
        <f t="shared" si="8"/>
        <v>0</v>
      </c>
      <c r="Q5">
        <v>458</v>
      </c>
      <c r="R5" s="2">
        <f>3050000+213500+30000</f>
        <v>3293500</v>
      </c>
      <c r="S5" s="8" t="s">
        <v>22</v>
      </c>
      <c r="T5" s="8">
        <f>F5*1.2</f>
        <v>8629.1999999999989</v>
      </c>
    </row>
    <row r="6" spans="1:20" x14ac:dyDescent="0.25">
      <c r="A6" s="4">
        <f t="shared" si="0"/>
        <v>0</v>
      </c>
      <c r="B6" s="4">
        <f t="shared" si="1"/>
        <v>383.33333333333337</v>
      </c>
      <c r="C6" s="4">
        <f t="shared" si="9"/>
        <v>460.00000000000006</v>
      </c>
      <c r="D6" s="4">
        <f t="shared" si="2"/>
        <v>552</v>
      </c>
      <c r="E6" s="5">
        <f t="shared" si="3"/>
        <v>2700000</v>
      </c>
      <c r="F6" s="15">
        <f t="shared" si="4"/>
        <v>7043</v>
      </c>
      <c r="G6" s="10">
        <f t="shared" si="5"/>
        <v>5870</v>
      </c>
      <c r="H6" s="10">
        <f t="shared" si="6"/>
        <v>4891</v>
      </c>
      <c r="I6" s="4" t="e">
        <f>#REF!</f>
        <v>#REF!</v>
      </c>
      <c r="J6" s="4">
        <f t="shared" si="7"/>
        <v>0</v>
      </c>
      <c r="O6">
        <v>0</v>
      </c>
      <c r="P6">
        <v>460</v>
      </c>
      <c r="Q6">
        <f t="shared" ref="Q6:Q8" si="10">P6/1.2</f>
        <v>383.33333333333337</v>
      </c>
      <c r="R6" s="2">
        <v>2700000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27</v>
      </c>
    </row>
    <row r="19" spans="7:24" x14ac:dyDescent="0.25">
      <c r="H19" t="s">
        <v>13</v>
      </c>
      <c r="I19">
        <v>460</v>
      </c>
      <c r="J19">
        <f>I19*1.2</f>
        <v>552</v>
      </c>
    </row>
    <row r="20" spans="7:24" x14ac:dyDescent="0.25">
      <c r="H20" t="s">
        <v>14</v>
      </c>
      <c r="I20">
        <v>600</v>
      </c>
      <c r="J20">
        <f>I20/I19</f>
        <v>1.3043478260869565</v>
      </c>
    </row>
    <row r="21" spans="7:24" x14ac:dyDescent="0.25">
      <c r="H21" t="s">
        <v>15</v>
      </c>
      <c r="I21">
        <v>7500</v>
      </c>
      <c r="O21" t="s">
        <v>28</v>
      </c>
    </row>
    <row r="22" spans="7:24" x14ac:dyDescent="0.25">
      <c r="G22" s="6"/>
      <c r="H22" s="6" t="s">
        <v>16</v>
      </c>
      <c r="I22">
        <f>I21*I19</f>
        <v>3450000</v>
      </c>
      <c r="O22">
        <v>10.91</v>
      </c>
      <c r="P22">
        <v>15.92</v>
      </c>
      <c r="Q22">
        <f>P22*O22</f>
        <v>173.68719999999999</v>
      </c>
      <c r="T22" t="s">
        <v>25</v>
      </c>
      <c r="U22" t="s">
        <v>26</v>
      </c>
    </row>
    <row r="23" spans="7:24" x14ac:dyDescent="0.25">
      <c r="O23">
        <v>8.7899999999999991</v>
      </c>
      <c r="P23">
        <v>8.3699999999999992</v>
      </c>
      <c r="Q23">
        <f t="shared" ref="Q23:Q28" si="23">P23*O23</f>
        <v>73.572299999999984</v>
      </c>
      <c r="S23" t="s">
        <v>13</v>
      </c>
      <c r="T23">
        <v>460</v>
      </c>
      <c r="U23">
        <v>458</v>
      </c>
      <c r="V23">
        <f>U23+T23</f>
        <v>918</v>
      </c>
    </row>
    <row r="24" spans="7:24" x14ac:dyDescent="0.25">
      <c r="J24" t="s">
        <v>24</v>
      </c>
      <c r="O24">
        <v>4.16</v>
      </c>
      <c r="P24" s="11">
        <v>5.79</v>
      </c>
      <c r="Q24">
        <f t="shared" si="23"/>
        <v>24.086400000000001</v>
      </c>
      <c r="R24" s="13"/>
      <c r="S24" t="s">
        <v>14</v>
      </c>
      <c r="T24" s="11">
        <v>600</v>
      </c>
      <c r="U24" s="11">
        <v>600</v>
      </c>
      <c r="V24" s="11"/>
      <c r="W24" s="11"/>
      <c r="X24" s="11"/>
    </row>
    <row r="25" spans="7:24" x14ac:dyDescent="0.25">
      <c r="I25" t="s">
        <v>23</v>
      </c>
      <c r="O25">
        <v>2.59</v>
      </c>
      <c r="P25" s="11">
        <v>3.4</v>
      </c>
      <c r="Q25">
        <f t="shared" si="23"/>
        <v>8.8059999999999992</v>
      </c>
      <c r="R25" s="14"/>
      <c r="S25" t="s">
        <v>15</v>
      </c>
      <c r="T25" s="14">
        <v>7200</v>
      </c>
      <c r="U25" s="14">
        <v>7200</v>
      </c>
      <c r="V25" s="11"/>
      <c r="W25" s="11"/>
      <c r="X25" s="11"/>
    </row>
    <row r="26" spans="7:24" x14ac:dyDescent="0.25">
      <c r="H26" t="s">
        <v>17</v>
      </c>
      <c r="O26">
        <v>2.65</v>
      </c>
      <c r="P26" s="11">
        <v>8.85</v>
      </c>
      <c r="Q26">
        <f t="shared" si="23"/>
        <v>23.452499999999997</v>
      </c>
      <c r="R26" s="11"/>
      <c r="S26" s="6" t="s">
        <v>16</v>
      </c>
      <c r="T26" s="12">
        <f>T25*T23</f>
        <v>3312000</v>
      </c>
      <c r="U26" s="12">
        <f>U25*U23</f>
        <v>3297600</v>
      </c>
      <c r="V26" s="11"/>
      <c r="W26" s="11"/>
      <c r="X26" s="11"/>
    </row>
    <row r="27" spans="7:24" x14ac:dyDescent="0.25">
      <c r="H27" t="s">
        <v>18</v>
      </c>
      <c r="O27">
        <v>3.27</v>
      </c>
      <c r="P27" s="11">
        <v>2.93</v>
      </c>
      <c r="Q27">
        <f t="shared" si="23"/>
        <v>9.5811000000000011</v>
      </c>
      <c r="R27" s="11"/>
      <c r="T27" s="11">
        <f>T26/T24</f>
        <v>5520</v>
      </c>
      <c r="U27" s="11"/>
      <c r="V27" s="11"/>
      <c r="W27" s="11"/>
      <c r="X27" s="11"/>
    </row>
    <row r="28" spans="7:24" x14ac:dyDescent="0.25">
      <c r="H28" t="s">
        <v>19</v>
      </c>
      <c r="I28">
        <v>3000000</v>
      </c>
      <c r="O28">
        <v>10.25</v>
      </c>
      <c r="P28" s="11">
        <v>11.94</v>
      </c>
      <c r="Q28">
        <f t="shared" si="23"/>
        <v>122.38499999999999</v>
      </c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v>210000</v>
      </c>
      <c r="P29" s="11"/>
      <c r="Q29" s="11">
        <f>SUM(Q22:Q28)</f>
        <v>435.57049999999992</v>
      </c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3240000</v>
      </c>
      <c r="O31" t="s">
        <v>29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v>15.87</v>
      </c>
      <c r="P32" s="11">
        <v>11.05</v>
      </c>
      <c r="Q32" s="11">
        <f>P32*O32</f>
        <v>175.36350000000002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8.81</v>
      </c>
      <c r="P33" s="11">
        <v>8.2899999999999991</v>
      </c>
      <c r="Q33" s="11">
        <f t="shared" ref="Q33:Q38" si="24">P33*O33</f>
        <v>73.034899999999993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2.67</v>
      </c>
      <c r="P34">
        <v>8.73</v>
      </c>
      <c r="Q34" s="11">
        <f t="shared" si="24"/>
        <v>23.309100000000001</v>
      </c>
      <c r="R34" s="11"/>
    </row>
    <row r="35" spans="15:24" x14ac:dyDescent="0.25">
      <c r="O35">
        <v>3.42</v>
      </c>
      <c r="P35" s="11">
        <v>3.08</v>
      </c>
      <c r="Q35" s="11">
        <f t="shared" si="24"/>
        <v>10.5336</v>
      </c>
      <c r="R35" s="11"/>
      <c r="T35" s="6"/>
    </row>
    <row r="36" spans="15:24" x14ac:dyDescent="0.25">
      <c r="O36">
        <v>3.78</v>
      </c>
      <c r="P36" s="11">
        <v>5.71</v>
      </c>
      <c r="Q36" s="11">
        <f t="shared" si="24"/>
        <v>21.5838</v>
      </c>
      <c r="R36" s="11"/>
      <c r="S36" s="6"/>
    </row>
    <row r="37" spans="15:24" x14ac:dyDescent="0.25">
      <c r="O37">
        <v>2.63</v>
      </c>
      <c r="P37" s="11">
        <v>3.45</v>
      </c>
      <c r="Q37" s="11">
        <f t="shared" si="24"/>
        <v>9.0734999999999992</v>
      </c>
    </row>
    <row r="38" spans="15:24" x14ac:dyDescent="0.25">
      <c r="O38">
        <v>10.08</v>
      </c>
      <c r="P38" s="11">
        <v>11.89</v>
      </c>
      <c r="Q38" s="11">
        <f t="shared" si="24"/>
        <v>119.85120000000001</v>
      </c>
    </row>
    <row r="39" spans="15:24" x14ac:dyDescent="0.25">
      <c r="Q39" s="11">
        <f>SUM(Q32:Q38)</f>
        <v>432.74959999999999</v>
      </c>
    </row>
    <row r="40" spans="15:24" x14ac:dyDescent="0.25">
      <c r="Q40" s="11">
        <f>Q39+Q29</f>
        <v>868.32009999999991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2025-02-18T05:58:00Z</dcterms:modified>
</cp:coreProperties>
</file>