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BOM\SMAB Fort\Amity Copper LLP\"/>
    </mc:Choice>
  </mc:AlternateContent>
  <xr:revisionPtr revIDLastSave="0" documentId="13_ncr:1_{804805B6-0487-4765-A8ED-A54F0917422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R3" i="4" l="1"/>
  <c r="P3" i="4"/>
  <c r="H21" i="4"/>
  <c r="J19" i="4"/>
  <c r="I19" i="4"/>
  <c r="H30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P6" i="4"/>
  <c r="P5" i="4"/>
  <c r="P4" i="4"/>
  <c r="Q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<sst xmlns="http://schemas.openxmlformats.org/spreadsheetml/2006/main" count="26" uniqueCount="23">
  <si>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</si>
  <si>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</si>
  <si>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</si>
  <si>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</si>
  <si>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</si>
  <si>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</si>
  <si>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</si>
  <si>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</si>
  <si>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</si>
  <si>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</si>
  <si>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</si>
  <si>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</si>
  <si>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</si>
  <si>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agreement  - 17.07.2014</t>
  </si>
  <si>
    <t>av</t>
  </si>
  <si>
    <t>sd</t>
  </si>
  <si>
    <t>rd</t>
  </si>
  <si>
    <t>bua</t>
  </si>
  <si>
    <t>fmv</t>
  </si>
  <si>
    <t>ca</t>
  </si>
  <si>
    <t>rate on ca</t>
  </si>
  <si>
    <t>full oc - 2013</t>
  </si>
  <si>
    <t xml:space="preserve">Office No. 12, 1st Floor, The AHCL Homes CHSL, Off Shimpoli Road, Village - Eksar, Borivali West,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</si>
</sst>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277455</xdr:colOff>
      <xdr:row>47</xdr:row>
      <xdr:rowOff>163133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A7B10C-1E88-4E03-8066-F9918AA08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11855" cy="865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12</xdr:col>
      <xdr:colOff>95250</xdr:colOff>
      <xdr:row>50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896EEB-A659-43DB-A8BF-EBB1E9D8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6800850" cy="847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391771</xdr:colOff>
      <xdr:row>46</xdr:row>
      <xdr:rowOff>153618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32D73-1BA2-4C78-8C6D-79160DD42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26171" cy="8726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306034</xdr:colOff>
      <xdr:row>48</xdr:row>
      <xdr:rowOff>48835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A9ECD2-F06C-4B98-AB50-265189959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40434" cy="8668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267928</xdr:colOff>
      <xdr:row>52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22A4A-2ED5-4D0A-9F6E-A545DBFDD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02328" cy="86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Q7" sqref="Q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390</v>
      </c>
      <c r="C2" s="4">
        <f>B2*1.2</f>
        <v>468</v>
      </c>
      <c r="D2" s="4">
        <f t="shared" ref="D2:D13" si="2">C2*1.2</f>
        <v>561.6</v>
      </c>
      <c r="E2" s="5">
        <f t="shared" ref="E2:E13" si="3">R2</f>
        <v>15000000</v>
      </c>
      <c r="F2" s="10">
        <f t="shared" ref="F2:F13" si="4">ROUND((E2/B2),0)</f>
        <v>38462</v>
      </c>
      <c r="G2" s="10">
        <f t="shared" ref="G2:G13" si="5">ROUND((E2/C2),0)</f>
        <v>32051</v>
      </c>
      <c r="H2" s="10">
        <f t="shared" ref="H2:H13" si="6">ROUND((E2/D2),0)</f>
        <v>26709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390</v>
      </c>
      <c r="R2" s="2">
        <v>15000000</v>
      </c>
      <c r="S2" s="8"/>
      <c r="T2" s="8"/>
    </row>
    <row r="3" spans="1:20" x14ac:dyDescent="0.25">
      <c r="A3" s="4">
        <f t="shared" si="0"/>
        <v>0</v>
      </c>
      <c r="B3" s="4">
        <f t="shared" si="1"/>
        <v>777.25049999999999</v>
      </c>
      <c r="C3" s="4">
        <f t="shared" ref="C3:C15" si="9">B3*1.2</f>
        <v>932.70059999999989</v>
      </c>
      <c r="D3" s="4">
        <f t="shared" si="2"/>
        <v>1119.2407199999998</v>
      </c>
      <c r="E3" s="5">
        <f t="shared" si="3"/>
        <v>19110000</v>
      </c>
      <c r="F3" s="15">
        <f t="shared" si="4"/>
        <v>24587</v>
      </c>
      <c r="G3" s="10">
        <f t="shared" si="5"/>
        <v>20489</v>
      </c>
      <c r="H3" s="10">
        <f t="shared" si="6"/>
        <v>17074</v>
      </c>
      <c r="I3" s="4" t="e">
        <f>#REF!</f>
        <v>#REF!</v>
      </c>
      <c r="J3" s="4">
        <f t="shared" si="7"/>
        <v>2</v>
      </c>
      <c r="O3">
        <v>0</v>
      </c>
      <c r="P3">
        <f>86.65*10.764</f>
        <v>932.70060000000001</v>
      </c>
      <c r="Q3">
        <f t="shared" ref="Q3:Q12" si="10">P3/1.2</f>
        <v>777.25049999999999</v>
      </c>
      <c r="R3" s="2">
        <f>18000000+1080000+30000</f>
        <v>19110000</v>
      </c>
      <c r="S3" s="8">
        <v>2</v>
      </c>
      <c r="T3" s="8"/>
    </row>
    <row r="4" spans="1:20" x14ac:dyDescent="0.25">
      <c r="A4" s="4">
        <f t="shared" si="0"/>
        <v>0</v>
      </c>
      <c r="B4" s="4">
        <f t="shared" si="1"/>
        <v>467</v>
      </c>
      <c r="C4" s="4">
        <f t="shared" si="9"/>
        <v>560.4</v>
      </c>
      <c r="D4" s="4">
        <f t="shared" si="2"/>
        <v>672.4799999999999</v>
      </c>
      <c r="E4" s="5">
        <f t="shared" si="3"/>
        <v>12100000</v>
      </c>
      <c r="F4" s="10">
        <f t="shared" si="4"/>
        <v>25910</v>
      </c>
      <c r="G4" s="10">
        <f t="shared" si="5"/>
        <v>21592</v>
      </c>
      <c r="H4" s="10">
        <f t="shared" si="6"/>
        <v>17993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467</v>
      </c>
      <c r="R4" s="2">
        <v>12100000</v>
      </c>
      <c r="S4" s="8"/>
      <c r="T4" s="8"/>
    </row>
    <row r="5" spans="1:20" x14ac:dyDescent="0.25">
      <c r="A5" s="4">
        <f t="shared" si="0"/>
        <v>0</v>
      </c>
      <c r="B5" s="4">
        <f t="shared" si="1"/>
        <v>417</v>
      </c>
      <c r="C5" s="4">
        <f t="shared" si="9"/>
        <v>500.4</v>
      </c>
      <c r="D5" s="4">
        <f t="shared" si="2"/>
        <v>600.4799999999999</v>
      </c>
      <c r="E5" s="5">
        <f t="shared" si="3"/>
        <v>11500000</v>
      </c>
      <c r="F5" s="15">
        <f t="shared" si="4"/>
        <v>27578</v>
      </c>
      <c r="G5" s="15">
        <f t="shared" si="5"/>
        <v>22982</v>
      </c>
      <c r="H5" s="10">
        <f t="shared" si="6"/>
        <v>19151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417</v>
      </c>
      <c r="R5" s="2">
        <v>11500000</v>
      </c>
      <c r="S5" s="8"/>
      <c r="T5" s="8"/>
    </row>
    <row r="6" spans="1:20" x14ac:dyDescent="0.25">
      <c r="A6" s="4">
        <f t="shared" si="0"/>
        <v>0</v>
      </c>
      <c r="B6" s="4">
        <f t="shared" si="1"/>
        <v>659</v>
      </c>
      <c r="C6" s="4">
        <f t="shared" si="9"/>
        <v>790.8</v>
      </c>
      <c r="D6" s="4">
        <f t="shared" si="2"/>
        <v>948.95999999999992</v>
      </c>
      <c r="E6" s="5">
        <f t="shared" si="3"/>
        <v>17500000</v>
      </c>
      <c r="F6" s="15">
        <f t="shared" si="4"/>
        <v>26555</v>
      </c>
      <c r="G6" s="15">
        <f t="shared" si="5"/>
        <v>22129</v>
      </c>
      <c r="H6" s="10">
        <f t="shared" si="6"/>
        <v>18441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659</v>
      </c>
      <c r="R6" s="2">
        <v>17500000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6:24" x14ac:dyDescent="0.25">
      <c r="F17" s="7" t="s">
        <v>22</v>
      </c>
    </row>
    <row r="18" spans="6:24" x14ac:dyDescent="0.25">
      <c r="G18" t="s">
        <v>19</v>
      </c>
      <c r="H18">
        <v>335</v>
      </c>
    </row>
    <row r="19" spans="6:24" x14ac:dyDescent="0.25">
      <c r="G19" t="s">
        <v>17</v>
      </c>
      <c r="H19">
        <v>402</v>
      </c>
      <c r="I19">
        <f>37.36*10.764</f>
        <v>402.14303999999998</v>
      </c>
      <c r="J19">
        <f>I19/H18</f>
        <v>1.2004269850746268</v>
      </c>
    </row>
    <row r="20" spans="6:24" x14ac:dyDescent="0.25">
      <c r="G20" t="s">
        <v>20</v>
      </c>
      <c r="H20">
        <v>26000</v>
      </c>
    </row>
    <row r="21" spans="6:24" x14ac:dyDescent="0.25">
      <c r="G21" t="s">
        <v>18</v>
      </c>
      <c r="H21">
        <f>H20*H18</f>
        <v>8710000</v>
      </c>
    </row>
    <row r="22" spans="6:24" x14ac:dyDescent="0.25">
      <c r="G22" s="6"/>
      <c r="H22" s="6"/>
    </row>
    <row r="24" spans="6:24" x14ac:dyDescent="0.25">
      <c r="I24" t="s">
        <v>21</v>
      </c>
      <c r="P24" s="11"/>
      <c r="Q24" s="11"/>
      <c r="R24" s="13"/>
      <c r="T24" s="11"/>
      <c r="U24" s="11"/>
      <c r="V24" s="11"/>
      <c r="W24" s="11"/>
      <c r="X24" s="11"/>
    </row>
    <row r="25" spans="6:24" x14ac:dyDescent="0.25">
      <c r="P25" s="11"/>
      <c r="Q25" s="14"/>
      <c r="R25" s="14"/>
      <c r="T25" s="14"/>
      <c r="U25" s="14"/>
      <c r="V25" s="11"/>
      <c r="W25" s="11"/>
      <c r="X25" s="11"/>
    </row>
    <row r="26" spans="6:24" x14ac:dyDescent="0.25">
      <c r="G26" t="s">
        <v>13</v>
      </c>
      <c r="P26" s="11"/>
      <c r="Q26" s="11"/>
      <c r="R26" s="11"/>
      <c r="T26" s="11"/>
      <c r="U26" s="11"/>
      <c r="V26" s="11"/>
      <c r="W26" s="11"/>
      <c r="X26" s="11"/>
    </row>
    <row r="27" spans="6:24" x14ac:dyDescent="0.25">
      <c r="G27" t="s">
        <v>14</v>
      </c>
      <c r="H27">
        <v>5100000</v>
      </c>
      <c r="P27" s="11"/>
      <c r="Q27" s="11"/>
      <c r="R27" s="11"/>
      <c r="T27" s="11"/>
      <c r="U27" s="11"/>
      <c r="V27" s="11"/>
      <c r="W27" s="11"/>
      <c r="X27" s="11"/>
    </row>
    <row r="28" spans="6:24" x14ac:dyDescent="0.25">
      <c r="G28" t="s">
        <v>15</v>
      </c>
      <c r="H28">
        <v>255000</v>
      </c>
      <c r="P28" s="11"/>
      <c r="Q28" s="11"/>
      <c r="R28" s="12"/>
      <c r="T28" s="12"/>
      <c r="U28" s="12"/>
      <c r="V28" s="11"/>
      <c r="W28" s="11"/>
      <c r="X28" s="11"/>
    </row>
    <row r="29" spans="6:24" x14ac:dyDescent="0.25">
      <c r="G29" t="s">
        <v>16</v>
      </c>
      <c r="H29">
        <v>30000</v>
      </c>
      <c r="P29" s="11"/>
      <c r="Q29" s="11"/>
      <c r="R29" s="11"/>
      <c r="T29" s="11"/>
      <c r="U29" s="11"/>
      <c r="V29" s="11"/>
      <c r="W29" s="11"/>
      <c r="X29" s="11"/>
    </row>
    <row r="30" spans="6:24" x14ac:dyDescent="0.25">
      <c r="H30">
        <f>SUM(H27:H29)</f>
        <v>5385000</v>
      </c>
      <c r="P30" s="11"/>
      <c r="Q30" s="11"/>
      <c r="R30" s="11"/>
      <c r="T30" s="11"/>
      <c r="U30" s="11"/>
      <c r="V30" s="11"/>
      <c r="W30" s="11"/>
      <c r="X30" s="11"/>
    </row>
    <row r="31" spans="6:24" x14ac:dyDescent="0.25">
      <c r="P31" s="11"/>
      <c r="Q31" s="11"/>
      <c r="R31" s="11"/>
      <c r="T31" s="11"/>
      <c r="U31" s="11"/>
      <c r="V31" s="11"/>
      <c r="W31" s="11"/>
      <c r="X31" s="11"/>
    </row>
    <row r="32" spans="6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2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2025-02-28T10:10:49Z</dcterms:modified>
</cp:coreProperties>
</file>