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SMAB Fort\Navanath Dagdu Shinde\"/>
    </mc:Choice>
  </mc:AlternateContent>
  <xr:revisionPtr revIDLastSave="0" documentId="13_ncr:1_{4AF2A952-53F3-4317-B2E4-5D5B666250DC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7" i="4" l="1"/>
  <c r="P7" i="4"/>
  <c r="R6" i="4"/>
  <c r="R21" i="4" l="1"/>
  <c r="R20" i="4"/>
  <c r="Q2" i="4"/>
  <c r="O24" i="4"/>
  <c r="O23" i="4"/>
  <c r="O22" i="4"/>
  <c r="J19" i="4"/>
  <c r="I18" i="4"/>
  <c r="H21" i="4"/>
  <c r="H31" i="4"/>
  <c r="Q12" i="4" l="1"/>
  <c r="P12" i="4"/>
  <c r="P11" i="4"/>
  <c r="Q11" i="4" s="1"/>
  <c r="Q10" i="4"/>
  <c r="P10" i="4"/>
  <c r="Q9" i="4"/>
  <c r="P8" i="4"/>
  <c r="Q7" i="4"/>
  <c r="Q6" i="4"/>
  <c r="Q5" i="4"/>
  <c r="Q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<sst xmlns="http://schemas.openxmlformats.org/spreadsheetml/2006/main" count="33" uniqueCount="30">
  <si>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</si>
  <si>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</si>
  <si>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</si>
  <si>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</si>
  <si>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</si>
  <si>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</si>
  <si>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</si>
  <si>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</si>
  <si>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</si>
  <si>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</si>
  <si>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</si>
  <si>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</si>
  <si>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</si>
  <si>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C/7, Ground Floor, Building No 2, Raj Hills CHSL, CTS No. 132-A, Carter Road No 5, Dattapada Road, Borivali East</t>
  </si>
  <si>
    <t>agreement - 17.01.2015</t>
  </si>
  <si>
    <t>av</t>
  </si>
  <si>
    <t>sd</t>
  </si>
  <si>
    <t>rd</t>
  </si>
  <si>
    <t>ca</t>
  </si>
  <si>
    <t>fmv</t>
  </si>
  <si>
    <t>full cc - 2012</t>
  </si>
  <si>
    <t>bua</t>
  </si>
  <si>
    <t>mca</t>
  </si>
  <si>
    <t>shop</t>
  </si>
  <si>
    <t>loft</t>
  </si>
  <si>
    <t>as per Mainterance Bill dtd  01.08.2024</t>
  </si>
  <si>
    <t>Dues</t>
  </si>
  <si>
    <t>rate on ca</t>
  </si>
  <si>
    <t>28.05.24</t>
  </si>
  <si>
    <t>20.10.23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</si>
</sst>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51B50-A818-4FA5-97AA-16BCD0C5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4EC830-C9F8-4E71-9C18-35F7CB23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C093EA-DE33-4517-A3E8-DC4977BDD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EECB68-E3A6-42D3-83DB-EFF101976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10</xdr:row>
      <xdr:rowOff>152400</xdr:rowOff>
    </xdr:from>
    <xdr:to>
      <xdr:col>12</xdr:col>
      <xdr:colOff>0</xdr:colOff>
      <xdr:row>56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422CC6-8C09-42E6-A030-A671925D9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057400"/>
          <a:ext cx="6800850" cy="864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3128F-8FF9-4DEC-A391-AEB8DD41A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8134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47DE7-B7E4-4CEC-AE0F-707AC9BEA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A3112-756C-4644-A095-20594FB0E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23" sqref="R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93.333333333333343</v>
      </c>
      <c r="C2" s="4">
        <f>B2*1.2</f>
        <v>112.00000000000001</v>
      </c>
      <c r="D2" s="4">
        <f t="shared" ref="D2:D13" si="2">C2*1.2</f>
        <v>134.4</v>
      </c>
      <c r="E2" s="5">
        <f t="shared" ref="E2:E13" si="3">R2</f>
        <v>4500000</v>
      </c>
      <c r="F2" s="15">
        <f t="shared" ref="F2:F13" si="4">ROUND((E2/B2),0)</f>
        <v>48214</v>
      </c>
      <c r="G2" s="10">
        <f t="shared" ref="G2:G13" si="5">ROUND((E2/C2),0)</f>
        <v>40179</v>
      </c>
      <c r="H2" s="10">
        <f t="shared" ref="H2:H13" si="6">ROUND((E2/D2),0)</f>
        <v>33482</v>
      </c>
      <c r="I2" s="4" t="e">
        <f>#REF!</f>
        <v>#REF!</v>
      </c>
      <c r="J2" s="4">
        <f t="shared" ref="J2:J13" si="7">S2</f>
        <v>0</v>
      </c>
      <c r="O2">
        <v>0</v>
      </c>
      <c r="P2">
        <v>112</v>
      </c>
      <c r="Q2">
        <f t="shared" ref="Q2:Q12" si="8">P2/1.2</f>
        <v>93.333333333333343</v>
      </c>
      <c r="R2" s="2">
        <v>4500000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150</v>
      </c>
      <c r="C3" s="4">
        <f t="shared" ref="C3:C15" si="9">B3*1.2</f>
        <v>180</v>
      </c>
      <c r="D3" s="4">
        <f t="shared" si="2"/>
        <v>216</v>
      </c>
      <c r="E3" s="5">
        <f t="shared" si="3"/>
        <v>5000000</v>
      </c>
      <c r="F3" s="10">
        <f t="shared" si="4"/>
        <v>33333</v>
      </c>
      <c r="G3" s="10">
        <f t="shared" si="5"/>
        <v>27778</v>
      </c>
      <c r="H3" s="10">
        <f t="shared" si="6"/>
        <v>23148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150</v>
      </c>
      <c r="R3" s="2">
        <v>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43.333333333333336</v>
      </c>
      <c r="C4" s="4">
        <f t="shared" si="9"/>
        <v>52</v>
      </c>
      <c r="D4" s="4">
        <f t="shared" si="2"/>
        <v>62.4</v>
      </c>
      <c r="E4" s="5">
        <f t="shared" si="3"/>
        <v>85000000</v>
      </c>
      <c r="F4" s="10">
        <f t="shared" si="4"/>
        <v>1961538</v>
      </c>
      <c r="G4" s="10">
        <f t="shared" si="5"/>
        <v>1634615</v>
      </c>
      <c r="H4" s="10">
        <f t="shared" si="6"/>
        <v>1362179</v>
      </c>
      <c r="I4" s="4" t="e">
        <f>#REF!</f>
        <v>#REF!</v>
      </c>
      <c r="J4" s="4">
        <f t="shared" si="7"/>
        <v>0</v>
      </c>
      <c r="O4">
        <v>0</v>
      </c>
      <c r="P4">
        <v>52</v>
      </c>
      <c r="Q4">
        <f t="shared" si="8"/>
        <v>43.333333333333336</v>
      </c>
      <c r="R4" s="2">
        <v>85000000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285</v>
      </c>
      <c r="C5" s="4">
        <f t="shared" si="9"/>
        <v>342</v>
      </c>
      <c r="D5" s="4">
        <f t="shared" si="2"/>
        <v>410.4</v>
      </c>
      <c r="E5" s="5">
        <f t="shared" si="3"/>
        <v>24100000</v>
      </c>
      <c r="F5" s="10">
        <f t="shared" si="4"/>
        <v>84561</v>
      </c>
      <c r="G5" s="10">
        <f t="shared" si="5"/>
        <v>70468</v>
      </c>
      <c r="H5" s="10">
        <f t="shared" si="6"/>
        <v>58723</v>
      </c>
      <c r="I5" s="4" t="e">
        <f>#REF!</f>
        <v>#REF!</v>
      </c>
      <c r="J5" s="4">
        <f t="shared" si="7"/>
        <v>0</v>
      </c>
      <c r="O5">
        <v>0</v>
      </c>
      <c r="P5">
        <v>342</v>
      </c>
      <c r="Q5">
        <f t="shared" si="8"/>
        <v>285</v>
      </c>
      <c r="R5" s="2">
        <v>24100000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175</v>
      </c>
      <c r="C6" s="4">
        <f t="shared" si="9"/>
        <v>210</v>
      </c>
      <c r="D6" s="4">
        <f t="shared" si="2"/>
        <v>252</v>
      </c>
      <c r="E6" s="5">
        <f t="shared" si="3"/>
        <v>7450000</v>
      </c>
      <c r="F6" s="15">
        <f t="shared" si="4"/>
        <v>42571</v>
      </c>
      <c r="G6" s="10">
        <f t="shared" si="5"/>
        <v>35476</v>
      </c>
      <c r="H6" s="10">
        <f t="shared" si="6"/>
        <v>29563</v>
      </c>
      <c r="I6" s="4" t="e">
        <f>#REF!</f>
        <v>#REF!</v>
      </c>
      <c r="J6" s="4" t="str">
        <f t="shared" si="7"/>
        <v>28.05.24</v>
      </c>
      <c r="O6">
        <v>0</v>
      </c>
      <c r="P6">
        <v>210</v>
      </c>
      <c r="Q6">
        <f t="shared" si="8"/>
        <v>175</v>
      </c>
      <c r="R6" s="2">
        <f>7000000+420000+30000</f>
        <v>7450000</v>
      </c>
      <c r="S6" s="8" t="s">
        <v>28</v>
      </c>
      <c r="T6" s="8"/>
    </row>
    <row r="7" spans="1:20" x14ac:dyDescent="0.25">
      <c r="A7" s="4">
        <f t="shared" si="0"/>
        <v>0</v>
      </c>
      <c r="B7" s="4">
        <f t="shared" si="1"/>
        <v>81.537300000000002</v>
      </c>
      <c r="C7" s="4">
        <f t="shared" si="9"/>
        <v>97.844759999999994</v>
      </c>
      <c r="D7" s="4">
        <f t="shared" si="2"/>
        <v>117.41371199999999</v>
      </c>
      <c r="E7" s="5">
        <f t="shared" si="3"/>
        <v>2996000</v>
      </c>
      <c r="F7" s="10">
        <f t="shared" si="4"/>
        <v>36744</v>
      </c>
      <c r="G7" s="10">
        <f t="shared" si="5"/>
        <v>30620</v>
      </c>
      <c r="H7" s="10">
        <f t="shared" si="6"/>
        <v>25517</v>
      </c>
      <c r="I7" s="4" t="e">
        <f>#REF!</f>
        <v>#REF!</v>
      </c>
      <c r="J7" s="4" t="str">
        <f t="shared" si="7"/>
        <v>20.10.23</v>
      </c>
      <c r="O7">
        <v>0</v>
      </c>
      <c r="P7">
        <f>9.09*10.764</f>
        <v>97.844759999999994</v>
      </c>
      <c r="Q7">
        <f t="shared" si="8"/>
        <v>81.537300000000002</v>
      </c>
      <c r="R7" s="2">
        <f>2800000+168000+28000</f>
        <v>2996000</v>
      </c>
      <c r="S7" s="8" t="s">
        <v>29</v>
      </c>
      <c r="T7" s="8"/>
    </row>
    <row r="8" spans="1:20" x14ac:dyDescent="0.25">
      <c r="A8" s="4">
        <f t="shared" si="0"/>
        <v>0</v>
      </c>
      <c r="B8" s="4">
        <f t="shared" si="1"/>
        <v>180</v>
      </c>
      <c r="C8" s="4">
        <f t="shared" si="9"/>
        <v>216</v>
      </c>
      <c r="D8" s="4">
        <f t="shared" si="2"/>
        <v>259.2</v>
      </c>
      <c r="E8" s="5">
        <f t="shared" si="3"/>
        <v>12600000</v>
      </c>
      <c r="F8" s="10">
        <f t="shared" si="4"/>
        <v>70000</v>
      </c>
      <c r="G8" s="10">
        <f t="shared" si="5"/>
        <v>58333</v>
      </c>
      <c r="H8" s="10">
        <f t="shared" si="6"/>
        <v>48611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180</v>
      </c>
      <c r="R8" s="2">
        <v>12600000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258.33333333333337</v>
      </c>
      <c r="C9" s="4">
        <f t="shared" si="9"/>
        <v>310.00000000000006</v>
      </c>
      <c r="D9" s="4">
        <f t="shared" si="2"/>
        <v>372.00000000000006</v>
      </c>
      <c r="E9" s="5">
        <f t="shared" si="3"/>
        <v>15200000</v>
      </c>
      <c r="F9" s="15">
        <f t="shared" si="4"/>
        <v>58839</v>
      </c>
      <c r="G9" s="10">
        <f t="shared" si="5"/>
        <v>49032</v>
      </c>
      <c r="H9" s="10">
        <f t="shared" si="6"/>
        <v>40860</v>
      </c>
      <c r="I9" s="4" t="e">
        <f>#REF!</f>
        <v>#REF!</v>
      </c>
      <c r="J9" s="4">
        <f t="shared" si="7"/>
        <v>0</v>
      </c>
      <c r="O9">
        <v>0</v>
      </c>
      <c r="P9">
        <v>310</v>
      </c>
      <c r="Q9">
        <f t="shared" si="8"/>
        <v>258.33333333333337</v>
      </c>
      <c r="R9" s="2">
        <v>15200000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F17" s="7" t="s">
        <v>13</v>
      </c>
    </row>
    <row r="18" spans="3:24" x14ac:dyDescent="0.25">
      <c r="C18" t="s">
        <v>25</v>
      </c>
      <c r="G18" t="s">
        <v>21</v>
      </c>
      <c r="H18">
        <v>329</v>
      </c>
      <c r="I18">
        <f>30.55*10.764</f>
        <v>328.84019999999998</v>
      </c>
    </row>
    <row r="19" spans="3:24" x14ac:dyDescent="0.25">
      <c r="C19" t="s">
        <v>26</v>
      </c>
      <c r="D19" s="16">
        <v>597992</v>
      </c>
      <c r="G19" t="s">
        <v>18</v>
      </c>
      <c r="H19">
        <v>274</v>
      </c>
      <c r="J19">
        <f>H18/H19</f>
        <v>1.2007299270072993</v>
      </c>
    </row>
    <row r="20" spans="3:24" x14ac:dyDescent="0.25">
      <c r="G20" t="s">
        <v>27</v>
      </c>
      <c r="H20">
        <v>43500</v>
      </c>
      <c r="R20">
        <f>36132*1</f>
        <v>36132</v>
      </c>
    </row>
    <row r="21" spans="3:24" x14ac:dyDescent="0.25">
      <c r="G21" t="s">
        <v>19</v>
      </c>
      <c r="H21">
        <f>H20*H19</f>
        <v>11919000</v>
      </c>
      <c r="J21" t="s">
        <v>22</v>
      </c>
      <c r="R21">
        <f>R20*1.2</f>
        <v>43358.400000000001</v>
      </c>
    </row>
    <row r="22" spans="3:24" x14ac:dyDescent="0.25">
      <c r="G22" s="6"/>
      <c r="H22" s="6"/>
      <c r="I22" t="s">
        <v>23</v>
      </c>
      <c r="J22">
        <v>30.42</v>
      </c>
      <c r="N22">
        <v>9.08</v>
      </c>
      <c r="O22">
        <f>N22*J22</f>
        <v>276.21360000000004</v>
      </c>
    </row>
    <row r="23" spans="3:24" x14ac:dyDescent="0.25">
      <c r="I23" t="s">
        <v>24</v>
      </c>
      <c r="J23">
        <v>10.36</v>
      </c>
      <c r="N23">
        <v>10.76</v>
      </c>
      <c r="O23">
        <f>N23*J23</f>
        <v>111.47359999999999</v>
      </c>
    </row>
    <row r="24" spans="3:24" x14ac:dyDescent="0.25">
      <c r="O24">
        <f>O23+O22</f>
        <v>387.68720000000002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I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G27" t="s">
        <v>14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G28" t="s">
        <v>15</v>
      </c>
      <c r="H28">
        <v>5800000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G29" t="s">
        <v>16</v>
      </c>
      <c r="H29">
        <v>290000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G30" t="s">
        <v>17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H31">
        <f>SUM(H28:H30)</f>
        <v>6120000</v>
      </c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Q19" sqref="P19:Q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2025-02-17T09:03:26Z</dcterms:modified>
</cp:coreProperties>
</file>