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25" i="1" l="1"/>
  <c r="E4" i="1"/>
  <c r="G5" i="1"/>
  <c r="K5" i="1" l="1"/>
  <c r="L17" i="1"/>
  <c r="K9" i="1"/>
  <c r="K4" i="1"/>
  <c r="K3" i="1"/>
  <c r="O17" i="1"/>
  <c r="K19" i="1"/>
  <c r="K18" i="1"/>
  <c r="K17" i="1"/>
  <c r="F18" i="1"/>
  <c r="R2" i="1"/>
  <c r="F16" i="1"/>
  <c r="I44" i="1"/>
  <c r="F41" i="1"/>
  <c r="F42" i="1"/>
  <c r="F43" i="1"/>
  <c r="F44" i="1"/>
  <c r="F45" i="1"/>
  <c r="F46" i="1"/>
  <c r="F47" i="1"/>
  <c r="F48" i="1"/>
  <c r="E40" i="1"/>
  <c r="E41" i="1"/>
  <c r="E42" i="1"/>
  <c r="E43" i="1"/>
  <c r="E44" i="1"/>
  <c r="E45" i="1"/>
  <c r="E46" i="1"/>
  <c r="E47" i="1"/>
  <c r="I40" i="1"/>
  <c r="F40" i="1"/>
  <c r="E39" i="1"/>
  <c r="R4" i="1"/>
  <c r="R5" i="1"/>
  <c r="R3" i="1"/>
  <c r="E16" i="1"/>
  <c r="D24" i="1" l="1"/>
  <c r="F30" i="1"/>
  <c r="F32" i="1"/>
  <c r="F31" i="1"/>
  <c r="E30" i="1"/>
  <c r="E31" i="1"/>
  <c r="E32" i="1"/>
  <c r="E33" i="1"/>
  <c r="E34" i="1"/>
  <c r="E29" i="1"/>
  <c r="D22" i="1"/>
  <c r="B22" i="1"/>
  <c r="B24" i="1" s="1"/>
  <c r="B21" i="1"/>
  <c r="C16" i="1"/>
  <c r="C7" i="1"/>
  <c r="K15" i="1"/>
  <c r="K8" i="1"/>
  <c r="K10" i="1"/>
  <c r="K12" i="1" l="1"/>
  <c r="K20" i="1" l="1"/>
  <c r="D4" i="1" l="1"/>
  <c r="D3" i="1"/>
</calcChain>
</file>

<file path=xl/sharedStrings.xml><?xml version="1.0" encoding="utf-8"?>
<sst xmlns="http://schemas.openxmlformats.org/spreadsheetml/2006/main" count="39" uniqueCount="30">
  <si>
    <t>Carpet</t>
  </si>
  <si>
    <t>Terrace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</si>
  <si>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</si>
  <si>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</si>
  <si>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</si>
  <si>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</si>
  <si>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</si>
  <si>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</si>
  <si>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</si>
  <si>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</si>
  <si>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Area</t>
  </si>
  <si>
    <t>Rate</t>
  </si>
  <si>
    <t>Value of the property</t>
  </si>
  <si>
    <t>(Area * Rate)</t>
  </si>
  <si>
    <t>Depreciated Fair Market Value</t>
  </si>
  <si>
    <t>Realisable</t>
  </si>
  <si>
    <t xml:space="preserve">Distress </t>
  </si>
  <si>
    <t>Rental</t>
  </si>
  <si>
    <t>BU</t>
  </si>
  <si>
    <t>IGR</t>
  </si>
  <si>
    <t>01.09.2023</t>
  </si>
  <si>
    <t>Price Indicator</t>
  </si>
  <si>
    <t>CA</t>
  </si>
  <si>
    <t>BA</t>
  </si>
  <si>
    <t>SA</t>
  </si>
  <si>
    <t>Value</t>
  </si>
  <si>
    <t>ROC</t>
  </si>
  <si>
    <t>ROB</t>
  </si>
  <si>
    <t>ROS</t>
  </si>
  <si>
    <t>ROA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</si>
</sst>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4">
    <xf numFmtId="0" fontId="0" fillId="0" borderId="0" xfId="0"/>
    <xf numFmtId="9" fontId="0" fillId="0" borderId="0" xfId="0" applyNumberFormat="1"/>
    <xf numFmtId="0" fontId="0" fillId="0" borderId="1" xfId="0" applyBorder="1"/>
    <xf numFmtId="43" fontId="0" fillId="0" borderId="1" xfId="0" applyNumberFormat="1" applyBorder="1"/>
    <xf numFmtId="10" fontId="0" fillId="0" borderId="1" xfId="0" applyNumberFormat="1" applyBorder="1"/>
    <xf numFmtId="43" fontId="0" fillId="0" borderId="1" xfId="1" applyFont="1" applyBorder="1"/>
    <xf numFmtId="0" fontId="0" fillId="2" borderId="1" xfId="0" applyFill="1" applyBorder="1"/>
    <xf numFmtId="43" fontId="0" fillId="2" borderId="1" xfId="0" applyNumberFormat="1" applyFill="1" applyBorder="1"/>
    <xf numFmtId="43" fontId="0" fillId="0" borderId="0" xfId="0" applyNumberFormat="1"/>
    <xf numFmtId="43" fontId="0" fillId="0" borderId="0" xfId="1" applyFont="1"/>
    <xf numFmtId="0" fontId="0" fillId="3" borderId="0" xfId="0" applyFill="1"/>
    <xf numFmtId="0" fontId="2" fillId="0" borderId="0" xfId="0" applyFont="1"/>
    <xf numFmtId="0" fontId="3" fillId="0" borderId="0" xfId="0" applyFont="1"/>
    <xf numFmtId="43" fontId="0" fillId="3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305949</xdr:colOff>
      <xdr:row>38</xdr:row>
      <xdr:rowOff>134379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230749" cy="737337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401637</xdr:colOff>
      <xdr:row>38</xdr:row>
      <xdr:rowOff>162958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374437" cy="74019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449269</xdr:colOff>
      <xdr:row>38</xdr:row>
      <xdr:rowOff>105800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22069" cy="7344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268269</xdr:colOff>
      <xdr:row>38</xdr:row>
      <xdr:rowOff>134379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241069" cy="73733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553548</xdr:colOff>
      <xdr:row>38</xdr:row>
      <xdr:rowOff>29589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868748" cy="72685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58264</xdr:colOff>
      <xdr:row>38</xdr:row>
      <xdr:rowOff>172484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983064" cy="74114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8"/>
  <sheetViews>
    <sheetView tabSelected="1" workbookViewId="0">
      <selection activeCell="N26" sqref="N26"/>
    </sheetView>
  </sheetViews>
  <sheetFormatPr defaultRowHeight="15" x14ac:dyDescent="0.25"/>
  <cols>
    <col min="1" max="1" width="10.140625" bestFit="1" customWidth="1"/>
    <col min="2" max="2" width="14.28515625" bestFit="1" customWidth="1"/>
    <col min="10" max="10" width="28.42578125" bestFit="1" customWidth="1"/>
    <col min="11" max="11" width="14.28515625" bestFit="1" customWidth="1"/>
    <col min="12" max="12" width="10" bestFit="1" customWidth="1"/>
    <col min="14" max="14" width="14.28515625" bestFit="1" customWidth="1"/>
    <col min="15" max="15" width="13.42578125" bestFit="1" customWidth="1"/>
  </cols>
  <sheetData>
    <row r="1" spans="1:19" x14ac:dyDescent="0.25">
      <c r="J1" s="2" t="s">
        <v>2</v>
      </c>
      <c r="K1" s="2">
        <v>2025</v>
      </c>
      <c r="R1" s="10">
        <v>31684075</v>
      </c>
    </row>
    <row r="2" spans="1:19" x14ac:dyDescent="0.25">
      <c r="A2" t="s">
        <v>0</v>
      </c>
      <c r="B2">
        <v>1054</v>
      </c>
      <c r="D2">
        <v>1054</v>
      </c>
      <c r="J2" s="2" t="s">
        <v>3</v>
      </c>
      <c r="K2" s="2">
        <v>1967</v>
      </c>
      <c r="R2">
        <f>R1/1324</f>
        <v>23930.570241691843</v>
      </c>
      <c r="S2">
        <v>2022</v>
      </c>
    </row>
    <row r="3" spans="1:19" x14ac:dyDescent="0.25">
      <c r="A3" t="s">
        <v>1</v>
      </c>
      <c r="B3">
        <v>675</v>
      </c>
      <c r="C3" s="1">
        <v>0.4</v>
      </c>
      <c r="D3">
        <f>B3*C3</f>
        <v>270</v>
      </c>
      <c r="G3">
        <v>524</v>
      </c>
      <c r="J3" s="2" t="s">
        <v>4</v>
      </c>
      <c r="K3" s="2">
        <f>K1-K2</f>
        <v>58</v>
      </c>
      <c r="R3">
        <f>R2/100*105</f>
        <v>25127.098753776434</v>
      </c>
      <c r="S3">
        <v>2023</v>
      </c>
    </row>
    <row r="4" spans="1:19" x14ac:dyDescent="0.25">
      <c r="D4">
        <f>SUM(D2:D3)</f>
        <v>1324</v>
      </c>
      <c r="E4">
        <f>D4*1.2</f>
        <v>1588.8</v>
      </c>
      <c r="G4">
        <v>530</v>
      </c>
      <c r="J4" s="2"/>
      <c r="K4" s="2">
        <f>60-K3</f>
        <v>2</v>
      </c>
      <c r="R4">
        <f t="shared" ref="R4:R5" si="0">R3/100*105</f>
        <v>26383.453691465256</v>
      </c>
      <c r="S4">
        <v>2024</v>
      </c>
    </row>
    <row r="5" spans="1:19" x14ac:dyDescent="0.25">
      <c r="G5">
        <f>SUM(G3:G4)</f>
        <v>1054</v>
      </c>
      <c r="J5" s="2" t="s">
        <v>5</v>
      </c>
      <c r="K5" s="3">
        <f>1535*3000</f>
        <v>4605000</v>
      </c>
      <c r="R5">
        <f t="shared" si="0"/>
        <v>27702.626376038519</v>
      </c>
      <c r="S5">
        <v>2025</v>
      </c>
    </row>
    <row r="6" spans="1:19" x14ac:dyDescent="0.25">
      <c r="A6" s="12" t="s">
        <v>18</v>
      </c>
      <c r="B6" s="12">
        <v>1535</v>
      </c>
      <c r="C6">
        <v>1054</v>
      </c>
      <c r="J6" s="2" t="s">
        <v>6</v>
      </c>
      <c r="K6" s="2"/>
    </row>
    <row r="7" spans="1:19" x14ac:dyDescent="0.25">
      <c r="C7">
        <f>C6*1.2+270</f>
        <v>1534.8</v>
      </c>
      <c r="J7" s="2"/>
      <c r="K7" s="2"/>
    </row>
    <row r="8" spans="1:19" x14ac:dyDescent="0.25">
      <c r="J8" s="2" t="s">
        <v>7</v>
      </c>
      <c r="K8" s="2">
        <f>100-10</f>
        <v>90</v>
      </c>
    </row>
    <row r="9" spans="1:19" x14ac:dyDescent="0.25">
      <c r="J9" s="2" t="s">
        <v>8</v>
      </c>
      <c r="K9" s="2">
        <f>K8*K3/60</f>
        <v>87</v>
      </c>
    </row>
    <row r="10" spans="1:19" x14ac:dyDescent="0.25">
      <c r="J10" s="2"/>
      <c r="K10" s="4">
        <f>K9%</f>
        <v>0.87</v>
      </c>
    </row>
    <row r="11" spans="1:19" x14ac:dyDescent="0.25">
      <c r="J11" s="2"/>
      <c r="K11" s="2"/>
    </row>
    <row r="12" spans="1:19" x14ac:dyDescent="0.25">
      <c r="J12" s="2" t="s">
        <v>9</v>
      </c>
      <c r="K12" s="3">
        <f>ROUND((K5*K10),0)</f>
        <v>4006350</v>
      </c>
    </row>
    <row r="13" spans="1:19" x14ac:dyDescent="0.25">
      <c r="J13" s="2" t="s">
        <v>10</v>
      </c>
      <c r="K13" s="3">
        <v>1324</v>
      </c>
    </row>
    <row r="14" spans="1:19" x14ac:dyDescent="0.25">
      <c r="J14" s="2" t="s">
        <v>11</v>
      </c>
      <c r="K14" s="5">
        <v>30000</v>
      </c>
    </row>
    <row r="15" spans="1:19" x14ac:dyDescent="0.25">
      <c r="A15" t="s">
        <v>19</v>
      </c>
      <c r="B15" t="s">
        <v>18</v>
      </c>
      <c r="J15" s="2" t="s">
        <v>12</v>
      </c>
      <c r="K15" s="3">
        <f>K14*K13</f>
        <v>39720000</v>
      </c>
    </row>
    <row r="16" spans="1:19" x14ac:dyDescent="0.25">
      <c r="A16" t="s">
        <v>20</v>
      </c>
      <c r="B16">
        <v>50.167000000000002</v>
      </c>
      <c r="C16">
        <f>B16*10.764</f>
        <v>539.99758799999995</v>
      </c>
      <c r="D16">
        <v>10100000</v>
      </c>
      <c r="E16">
        <f>D16/C16</f>
        <v>18703.787247286742</v>
      </c>
      <c r="F16" s="10">
        <f>E16*1.2</f>
        <v>22444.544696744091</v>
      </c>
      <c r="J16" s="2" t="s">
        <v>13</v>
      </c>
      <c r="K16" s="2"/>
    </row>
    <row r="17" spans="1:15" x14ac:dyDescent="0.25">
      <c r="J17" s="6" t="s">
        <v>14</v>
      </c>
      <c r="K17" s="7">
        <f>K15-K12</f>
        <v>35713650</v>
      </c>
      <c r="L17" s="9">
        <f>K17/K13</f>
        <v>26974.05589123867</v>
      </c>
      <c r="N17" s="9">
        <v>31684075</v>
      </c>
      <c r="O17" s="8">
        <f>N17-K17</f>
        <v>-4029575</v>
      </c>
    </row>
    <row r="18" spans="1:15" x14ac:dyDescent="0.25">
      <c r="A18" s="10"/>
      <c r="B18" s="10">
        <v>2023</v>
      </c>
      <c r="D18">
        <v>2024</v>
      </c>
      <c r="F18" s="11">
        <f>F16/100*110</f>
        <v>24688.9991664185</v>
      </c>
      <c r="J18" s="6" t="s">
        <v>15</v>
      </c>
      <c r="K18" s="7">
        <f>ROUND((K17*90%),0)</f>
        <v>32142285</v>
      </c>
    </row>
    <row r="19" spans="1:15" x14ac:dyDescent="0.25">
      <c r="A19" s="10"/>
      <c r="B19" s="10"/>
      <c r="J19" s="6" t="s">
        <v>16</v>
      </c>
      <c r="K19" s="7">
        <f>ROUND((K17*80%),0)</f>
        <v>28570920</v>
      </c>
    </row>
    <row r="20" spans="1:15" x14ac:dyDescent="0.25">
      <c r="A20" s="10" t="s">
        <v>0</v>
      </c>
      <c r="B20" s="10">
        <v>1054</v>
      </c>
      <c r="D20">
        <v>531</v>
      </c>
      <c r="J20" s="6" t="s">
        <v>17</v>
      </c>
      <c r="K20" s="7">
        <f>MROUND((K17*0.025/12),500)</f>
        <v>74500</v>
      </c>
    </row>
    <row r="21" spans="1:15" x14ac:dyDescent="0.25">
      <c r="A21" s="10" t="s">
        <v>1</v>
      </c>
      <c r="B21" s="10">
        <f>675*40%</f>
        <v>270</v>
      </c>
      <c r="D21">
        <v>12100000</v>
      </c>
    </row>
    <row r="22" spans="1:15" x14ac:dyDescent="0.25">
      <c r="A22" s="10"/>
      <c r="B22" s="10">
        <f>SUM(B20:B21)</f>
        <v>1324</v>
      </c>
      <c r="D22" s="10">
        <f>D21/D20</f>
        <v>22787.19397363465</v>
      </c>
    </row>
    <row r="23" spans="1:15" x14ac:dyDescent="0.25">
      <c r="A23" s="10"/>
      <c r="B23" s="13">
        <v>35000000</v>
      </c>
      <c r="N23">
        <v>1324</v>
      </c>
    </row>
    <row r="24" spans="1:15" x14ac:dyDescent="0.25">
      <c r="A24" s="10"/>
      <c r="B24" s="13">
        <f>B23/B22</f>
        <v>26435.045317220545</v>
      </c>
      <c r="D24" s="11">
        <f>D22/100*110</f>
        <v>25065.913370998114</v>
      </c>
      <c r="N24">
        <v>27000</v>
      </c>
    </row>
    <row r="25" spans="1:15" x14ac:dyDescent="0.25">
      <c r="B25" s="9"/>
      <c r="N25">
        <f>N23*N24</f>
        <v>35748000</v>
      </c>
    </row>
    <row r="27" spans="1:15" x14ac:dyDescent="0.25">
      <c r="A27" t="s">
        <v>21</v>
      </c>
    </row>
    <row r="28" spans="1:15" x14ac:dyDescent="0.25">
      <c r="A28" t="s">
        <v>22</v>
      </c>
      <c r="B28" t="s">
        <v>23</v>
      </c>
      <c r="C28" t="s">
        <v>24</v>
      </c>
      <c r="D28" t="s">
        <v>25</v>
      </c>
      <c r="E28" t="s">
        <v>26</v>
      </c>
      <c r="F28" t="s">
        <v>27</v>
      </c>
      <c r="G28" t="s">
        <v>28</v>
      </c>
    </row>
    <row r="29" spans="1:15" x14ac:dyDescent="0.25">
      <c r="A29">
        <v>1280</v>
      </c>
      <c r="D29">
        <v>35000000</v>
      </c>
      <c r="E29">
        <f>D29/A29</f>
        <v>27343.75</v>
      </c>
    </row>
    <row r="30" spans="1:15" x14ac:dyDescent="0.25">
      <c r="A30">
        <v>775</v>
      </c>
      <c r="B30">
        <v>1100</v>
      </c>
      <c r="D30">
        <v>20000000</v>
      </c>
      <c r="E30">
        <f t="shared" ref="E30:E34" si="1">D30/A30</f>
        <v>25806.451612903227</v>
      </c>
      <c r="F30">
        <f>D30/B30</f>
        <v>18181.81818181818</v>
      </c>
    </row>
    <row r="31" spans="1:15" x14ac:dyDescent="0.25">
      <c r="B31">
        <v>550</v>
      </c>
      <c r="D31">
        <v>10500000</v>
      </c>
      <c r="E31" t="e">
        <f t="shared" si="1"/>
        <v>#DIV/0!</v>
      </c>
      <c r="F31">
        <f>D31/B31</f>
        <v>19090.909090909092</v>
      </c>
    </row>
    <row r="32" spans="1:15" x14ac:dyDescent="0.25">
      <c r="A32">
        <v>748</v>
      </c>
      <c r="B32">
        <v>935</v>
      </c>
      <c r="D32">
        <v>23000000</v>
      </c>
      <c r="E32">
        <f t="shared" si="1"/>
        <v>30748.663101604277</v>
      </c>
      <c r="F32">
        <f>D32/B32</f>
        <v>24598.930481283423</v>
      </c>
    </row>
    <row r="33" spans="1:9" x14ac:dyDescent="0.25">
      <c r="A33">
        <v>1300</v>
      </c>
      <c r="D33">
        <v>33500000</v>
      </c>
      <c r="E33">
        <f t="shared" si="1"/>
        <v>25769.23076923077</v>
      </c>
    </row>
    <row r="34" spans="1:9" x14ac:dyDescent="0.25">
      <c r="A34">
        <v>360</v>
      </c>
      <c r="D34">
        <v>7600000</v>
      </c>
      <c r="E34">
        <f t="shared" si="1"/>
        <v>21111.111111111109</v>
      </c>
    </row>
    <row r="38" spans="1:9" x14ac:dyDescent="0.25">
      <c r="A38" t="s">
        <v>22</v>
      </c>
      <c r="B38" t="s">
        <v>23</v>
      </c>
      <c r="C38" t="s">
        <v>24</v>
      </c>
      <c r="D38" t="s">
        <v>25</v>
      </c>
      <c r="E38" t="s">
        <v>26</v>
      </c>
      <c r="F38" t="s">
        <v>27</v>
      </c>
      <c r="G38" t="s">
        <v>29</v>
      </c>
    </row>
    <row r="39" spans="1:9" x14ac:dyDescent="0.25">
      <c r="A39">
        <v>457</v>
      </c>
      <c r="D39">
        <v>10600000</v>
      </c>
      <c r="E39">
        <f>D39/A39</f>
        <v>23194.748358862144</v>
      </c>
    </row>
    <row r="40" spans="1:9" x14ac:dyDescent="0.25">
      <c r="B40">
        <v>601</v>
      </c>
      <c r="D40">
        <v>8500000</v>
      </c>
      <c r="E40" t="e">
        <f t="shared" ref="E40:E47" si="2">D40/A40</f>
        <v>#DIV/0!</v>
      </c>
      <c r="F40">
        <f>D40/B40</f>
        <v>14143.094841930117</v>
      </c>
      <c r="I40">
        <f>F40*1.2</f>
        <v>16971.713810316138</v>
      </c>
    </row>
    <row r="41" spans="1:9" x14ac:dyDescent="0.25">
      <c r="A41">
        <v>530</v>
      </c>
      <c r="D41">
        <v>8100000</v>
      </c>
      <c r="E41">
        <f t="shared" si="2"/>
        <v>15283.018867924528</v>
      </c>
      <c r="F41" t="e">
        <f t="shared" ref="F41:F48" si="3">D41/B41</f>
        <v>#DIV/0!</v>
      </c>
    </row>
    <row r="42" spans="1:9" x14ac:dyDescent="0.25">
      <c r="A42">
        <v>370</v>
      </c>
      <c r="D42">
        <v>5800000</v>
      </c>
      <c r="E42">
        <f t="shared" si="2"/>
        <v>15675.675675675675</v>
      </c>
      <c r="F42" t="e">
        <f t="shared" si="3"/>
        <v>#DIV/0!</v>
      </c>
    </row>
    <row r="43" spans="1:9" x14ac:dyDescent="0.25">
      <c r="A43">
        <v>750</v>
      </c>
      <c r="D43">
        <v>8800000</v>
      </c>
      <c r="E43">
        <f t="shared" si="2"/>
        <v>11733.333333333334</v>
      </c>
      <c r="F43" t="e">
        <f t="shared" si="3"/>
        <v>#DIV/0!</v>
      </c>
    </row>
    <row r="44" spans="1:9" x14ac:dyDescent="0.25">
      <c r="B44">
        <v>580</v>
      </c>
      <c r="D44">
        <v>10100000</v>
      </c>
      <c r="E44" t="e">
        <f t="shared" si="2"/>
        <v>#DIV/0!</v>
      </c>
      <c r="F44">
        <f t="shared" si="3"/>
        <v>17413.793103448275</v>
      </c>
      <c r="I44">
        <f>F44*1.2</f>
        <v>20896.551724137931</v>
      </c>
    </row>
    <row r="45" spans="1:9" x14ac:dyDescent="0.25">
      <c r="E45" t="e">
        <f t="shared" si="2"/>
        <v>#DIV/0!</v>
      </c>
      <c r="F45" t="e">
        <f t="shared" si="3"/>
        <v>#DIV/0!</v>
      </c>
    </row>
    <row r="46" spans="1:9" x14ac:dyDescent="0.25">
      <c r="E46" t="e">
        <f t="shared" si="2"/>
        <v>#DIV/0!</v>
      </c>
      <c r="F46" t="e">
        <f t="shared" si="3"/>
        <v>#DIV/0!</v>
      </c>
    </row>
    <row r="47" spans="1:9" x14ac:dyDescent="0.25">
      <c r="E47" t="e">
        <f t="shared" si="2"/>
        <v>#DIV/0!</v>
      </c>
      <c r="F47" t="e">
        <f t="shared" si="3"/>
        <v>#DIV/0!</v>
      </c>
    </row>
    <row r="48" spans="1:9" x14ac:dyDescent="0.25">
      <c r="F48" t="e">
        <f t="shared" si="3"/>
        <v>#DIV/0!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Q15" sqref="Q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Sheet2</vt:lpstr>
      <vt:lpstr>Sheet3</vt:lpstr>
      <vt:lpstr>Sheet4</vt:lpstr>
      <vt:lpstr>Sheet5</vt:lpstr>
      <vt:lpstr>Sheet6</vt:lpstr>
      <vt:lpstr>Sheet7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2025-02-15T09:57:27Z</dcterms:modified>
</cp:coreProperties>
</file>