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Naupada\Mamta Chatriya\"/>
    </mc:Choice>
  </mc:AlternateContent>
  <xr:revisionPtr revIDLastSave="0" documentId="13_ncr:1_{475D98F3-3539-4995-8644-EEB4F1C359F8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2" i="4" l="1"/>
  <c r="Q13" i="4"/>
  <c r="Q14" i="4"/>
  <c r="Q15" i="4"/>
  <c r="Q10" i="4"/>
  <c r="Q9" i="4"/>
  <c r="C3" i="4"/>
  <c r="C4" i="4"/>
  <c r="C5" i="4"/>
  <c r="C6" i="4"/>
  <c r="C7" i="4"/>
  <c r="C8" i="4"/>
  <c r="C2" i="4"/>
  <c r="R10" i="4"/>
  <c r="R9" i="4"/>
  <c r="R8" i="4"/>
  <c r="Q8" i="4"/>
  <c r="R7" i="4"/>
  <c r="N20" i="4"/>
  <c r="N28" i="4"/>
  <c r="O18" i="4"/>
  <c r="P8" i="4" l="1"/>
  <c r="P7" i="4"/>
  <c r="P6" i="4"/>
  <c r="P5" i="4"/>
  <c r="P4" i="4"/>
  <c r="P3" i="4"/>
  <c r="P2" i="4"/>
  <c r="P11" i="4" l="1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A8" i="4"/>
  <c r="A7" i="4"/>
  <c r="B6" i="4"/>
  <c r="A6" i="4"/>
  <c r="B5" i="4"/>
  <c r="A5" i="4"/>
  <c r="B4" i="4"/>
  <c r="A4" i="4"/>
  <c r="B3" i="4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<sst xmlns="http://schemas.openxmlformats.org/spreadsheetml/2006/main" count="120" uniqueCount="21">
  <si>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</si>
  <si>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</si>
  <si>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</si>
  <si>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</si>
  <si>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</si>
  <si>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</si>
  <si>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</si>
  <si>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</si>
  <si>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</si>
  <si>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</si>
  <si>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</si>
  <si>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</si>
  <si>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</si>
  <si>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112, 1st Floor, Building no. 2, Usha Residency, Bhiwandi</t>
  </si>
  <si>
    <t>rera ca</t>
  </si>
  <si>
    <t>rate</t>
  </si>
  <si>
    <t>fmv</t>
  </si>
  <si>
    <t>agreement - 07.01.2025</t>
  </si>
  <si>
    <t>av</t>
  </si>
  <si>
    <t>sd</t>
  </si>
  <si>
    <t>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</si>
</sst>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855AF7-5B52-423A-806E-6D75ABB29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E60047-BEC3-4456-B366-D2B06AE5D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6689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15</xdr:col>
      <xdr:colOff>477508</xdr:colOff>
      <xdr:row>47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7FEF7-ECD0-4823-8CF9-21D721190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9011908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2644C5-28E6-4D6B-BE4A-511ECF006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429876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39D3AC-C410-4980-B507-CC0DAD0CB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64276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382244</xdr:colOff>
      <xdr:row>48</xdr:row>
      <xdr:rowOff>10729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F431E4-8192-4878-97E0-18A4C1FA08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16644" cy="86308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53C593-07F5-403F-9C4A-511238ED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55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72B85F-E3EB-4C52-9F26-73AF95E22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106394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238125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D003B3-1A6E-4028-A708-B788019DD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53325" cy="90963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6CD1F2-067A-4FE4-A976-794B31D142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4964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B59259-4820-43F3-9BF3-7679EB1B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096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J26" sqref="J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2851562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323</v>
      </c>
      <c r="C2" s="4">
        <f>B2*1.1</f>
        <v>355.3</v>
      </c>
      <c r="D2" s="4">
        <f t="shared" ref="D2:D13" si="2">C2*1.2</f>
        <v>426.36</v>
      </c>
      <c r="E2" s="16">
        <f t="shared" ref="E2:E13" si="3">R2</f>
        <v>1700000</v>
      </c>
      <c r="F2" s="10">
        <f t="shared" ref="F2:F13" si="4">ROUND((E2/B2),0)</f>
        <v>5263</v>
      </c>
      <c r="G2" s="10">
        <f t="shared" ref="G2:G13" si="5">ROUND((E2/C2),0)</f>
        <v>4785</v>
      </c>
      <c r="H2" s="10">
        <f t="shared" ref="H2:H13" si="6">ROUND((E2/D2),0)</f>
        <v>3987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8" si="8">O2/1.2</f>
        <v>0</v>
      </c>
      <c r="Q2">
        <v>323</v>
      </c>
      <c r="R2" s="2">
        <v>1700000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575</v>
      </c>
      <c r="C3" s="4">
        <f t="shared" ref="C3:C15" si="9">B3*1.1</f>
        <v>632.5</v>
      </c>
      <c r="D3" s="4">
        <f t="shared" si="2"/>
        <v>759</v>
      </c>
      <c r="E3" s="16">
        <f t="shared" si="3"/>
        <v>2700000</v>
      </c>
      <c r="F3" s="10">
        <f t="shared" si="4"/>
        <v>4696</v>
      </c>
      <c r="G3" s="10">
        <f t="shared" si="5"/>
        <v>4269</v>
      </c>
      <c r="H3" s="10">
        <f t="shared" si="6"/>
        <v>3557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575</v>
      </c>
      <c r="R3" s="2">
        <v>2700000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323</v>
      </c>
      <c r="C4" s="4">
        <f t="shared" si="9"/>
        <v>355.3</v>
      </c>
      <c r="D4" s="4">
        <f t="shared" si="2"/>
        <v>426.36</v>
      </c>
      <c r="E4" s="16">
        <f t="shared" si="3"/>
        <v>4068000</v>
      </c>
      <c r="F4" s="10">
        <f t="shared" si="4"/>
        <v>12594</v>
      </c>
      <c r="G4" s="10">
        <f t="shared" si="5"/>
        <v>11449</v>
      </c>
      <c r="H4" s="10">
        <f t="shared" si="6"/>
        <v>9541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323</v>
      </c>
      <c r="R4" s="2">
        <v>4068000</v>
      </c>
      <c r="S4" s="8"/>
      <c r="T4" s="8"/>
    </row>
    <row r="5" spans="1:20" x14ac:dyDescent="0.25">
      <c r="A5" s="4">
        <f t="shared" si="0"/>
        <v>0</v>
      </c>
      <c r="B5" s="4">
        <f t="shared" si="1"/>
        <v>323</v>
      </c>
      <c r="C5" s="4">
        <f t="shared" si="9"/>
        <v>355.3</v>
      </c>
      <c r="D5" s="4">
        <f t="shared" si="2"/>
        <v>426.36</v>
      </c>
      <c r="E5" s="16">
        <f t="shared" si="3"/>
        <v>4065000</v>
      </c>
      <c r="F5" s="10">
        <f t="shared" si="4"/>
        <v>12585</v>
      </c>
      <c r="G5" s="10">
        <f t="shared" si="5"/>
        <v>11441</v>
      </c>
      <c r="H5" s="10">
        <f t="shared" si="6"/>
        <v>9534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323</v>
      </c>
      <c r="R5" s="2">
        <v>4065000</v>
      </c>
      <c r="S5" s="8"/>
      <c r="T5" s="8"/>
    </row>
    <row r="6" spans="1:20" x14ac:dyDescent="0.25">
      <c r="A6" s="4">
        <f t="shared" si="0"/>
        <v>0</v>
      </c>
      <c r="B6" s="4">
        <f t="shared" si="1"/>
        <v>323</v>
      </c>
      <c r="C6" s="4">
        <f t="shared" si="9"/>
        <v>355.3</v>
      </c>
      <c r="D6" s="4">
        <f t="shared" si="2"/>
        <v>426.36</v>
      </c>
      <c r="E6" s="16">
        <f t="shared" si="3"/>
        <v>1800000</v>
      </c>
      <c r="F6" s="15">
        <f t="shared" si="4"/>
        <v>5573</v>
      </c>
      <c r="G6" s="10">
        <f t="shared" si="5"/>
        <v>5066</v>
      </c>
      <c r="H6" s="10">
        <f t="shared" si="6"/>
        <v>4222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323</v>
      </c>
      <c r="R6" s="2">
        <v>1800000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753</v>
      </c>
      <c r="C7" s="4">
        <f t="shared" si="9"/>
        <v>828.30000000000007</v>
      </c>
      <c r="D7" s="4">
        <f t="shared" si="2"/>
        <v>993.96</v>
      </c>
      <c r="E7" s="16">
        <f t="shared" si="3"/>
        <v>5091000</v>
      </c>
      <c r="F7" s="10">
        <f t="shared" si="4"/>
        <v>6761</v>
      </c>
      <c r="G7" s="10">
        <f t="shared" si="5"/>
        <v>6146</v>
      </c>
      <c r="H7" s="10">
        <f t="shared" si="6"/>
        <v>5122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753</v>
      </c>
      <c r="R7" s="2">
        <f>4935000+126000+30000</f>
        <v>5091000</v>
      </c>
      <c r="S7" s="8"/>
      <c r="T7" s="8"/>
    </row>
    <row r="8" spans="1:20" x14ac:dyDescent="0.25">
      <c r="A8" s="4">
        <f t="shared" si="0"/>
        <v>0</v>
      </c>
      <c r="B8" s="4">
        <f t="shared" si="1"/>
        <v>753.26472000000001</v>
      </c>
      <c r="C8" s="4">
        <f t="shared" si="9"/>
        <v>828.59119200000009</v>
      </c>
      <c r="D8" s="4">
        <f t="shared" si="2"/>
        <v>994.30943040000011</v>
      </c>
      <c r="E8" s="16">
        <f t="shared" si="3"/>
        <v>4738000</v>
      </c>
      <c r="F8" s="10">
        <f t="shared" si="4"/>
        <v>6290</v>
      </c>
      <c r="G8" s="10">
        <f t="shared" si="5"/>
        <v>5718</v>
      </c>
      <c r="H8" s="10">
        <f t="shared" si="6"/>
        <v>4765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>69.98*10.764</f>
        <v>753.26472000000001</v>
      </c>
      <c r="R8" s="2">
        <f>4400000+308000+30000</f>
        <v>4738000</v>
      </c>
      <c r="S8" s="8"/>
      <c r="T8" s="8"/>
    </row>
    <row r="9" spans="1:20" x14ac:dyDescent="0.25">
      <c r="A9" s="4">
        <f t="shared" si="0"/>
        <v>0</v>
      </c>
      <c r="B9" s="4">
        <f t="shared" si="1"/>
        <v>731.81818181818176</v>
      </c>
      <c r="C9" s="4">
        <f t="shared" si="9"/>
        <v>805</v>
      </c>
      <c r="D9" s="4">
        <f t="shared" si="2"/>
        <v>966</v>
      </c>
      <c r="E9" s="16">
        <f t="shared" si="3"/>
        <v>3740000</v>
      </c>
      <c r="F9" s="15">
        <f t="shared" si="4"/>
        <v>5111</v>
      </c>
      <c r="G9" s="10">
        <f t="shared" si="5"/>
        <v>4646</v>
      </c>
      <c r="H9" s="10">
        <f t="shared" si="6"/>
        <v>3872</v>
      </c>
      <c r="I9" s="4" t="e">
        <f>#REF!</f>
        <v>#REF!</v>
      </c>
      <c r="J9" s="4">
        <f t="shared" si="7"/>
        <v>0</v>
      </c>
      <c r="O9">
        <v>0</v>
      </c>
      <c r="P9">
        <v>805</v>
      </c>
      <c r="Q9">
        <f>P9/1.1</f>
        <v>731.81818181818176</v>
      </c>
      <c r="R9" s="2">
        <f>3500000+210000+30000</f>
        <v>3740000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731.81818181818176</v>
      </c>
      <c r="C10" s="4">
        <f t="shared" si="9"/>
        <v>805</v>
      </c>
      <c r="D10" s="4">
        <f t="shared" si="2"/>
        <v>966</v>
      </c>
      <c r="E10" s="16">
        <f t="shared" si="3"/>
        <v>3634000</v>
      </c>
      <c r="F10" s="15">
        <f t="shared" si="4"/>
        <v>4966</v>
      </c>
      <c r="G10" s="10">
        <f t="shared" si="5"/>
        <v>4514</v>
      </c>
      <c r="H10" s="10">
        <f t="shared" si="6"/>
        <v>3762</v>
      </c>
      <c r="I10" s="4" t="e">
        <f>#REF!</f>
        <v>#REF!</v>
      </c>
      <c r="J10" s="4">
        <f t="shared" si="7"/>
        <v>0</v>
      </c>
      <c r="O10">
        <v>0</v>
      </c>
      <c r="P10">
        <v>805</v>
      </c>
      <c r="Q10">
        <f>P10/1.1</f>
        <v>731.81818181818176</v>
      </c>
      <c r="R10" s="2">
        <f>3400000+204000+30000</f>
        <v>3634000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323</v>
      </c>
      <c r="C11" s="4">
        <f t="shared" si="9"/>
        <v>355.3</v>
      </c>
      <c r="D11" s="4">
        <f t="shared" si="2"/>
        <v>426.36</v>
      </c>
      <c r="E11" s="5">
        <f t="shared" si="3"/>
        <v>4065000</v>
      </c>
      <c r="F11" s="10">
        <f t="shared" si="4"/>
        <v>12585</v>
      </c>
      <c r="G11" s="10">
        <f t="shared" si="5"/>
        <v>11441</v>
      </c>
      <c r="H11" s="10">
        <f t="shared" si="6"/>
        <v>9534</v>
      </c>
      <c r="I11" s="4" t="e">
        <f>#REF!</f>
        <v>#REF!</v>
      </c>
      <c r="J11" s="4">
        <f t="shared" si="7"/>
        <v>0</v>
      </c>
      <c r="O11">
        <v>0</v>
      </c>
      <c r="P11">
        <f t="shared" ref="P9:P12" si="10">O11/1.2</f>
        <v>0</v>
      </c>
      <c r="Q11">
        <v>323</v>
      </c>
      <c r="R11" s="2">
        <v>4065000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450</v>
      </c>
      <c r="C12" s="4">
        <f t="shared" si="9"/>
        <v>495.00000000000006</v>
      </c>
      <c r="D12" s="4">
        <f t="shared" si="2"/>
        <v>594</v>
      </c>
      <c r="E12" s="5">
        <f t="shared" si="3"/>
        <v>3500000</v>
      </c>
      <c r="F12" s="15">
        <f t="shared" si="4"/>
        <v>7778</v>
      </c>
      <c r="G12" s="10">
        <f t="shared" si="5"/>
        <v>7071</v>
      </c>
      <c r="H12" s="10">
        <f t="shared" si="6"/>
        <v>5892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v>450</v>
      </c>
      <c r="R12" s="2">
        <v>3500000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2:Q15" si="12">P13/1.1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si="12"/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12"/>
        <v>0</v>
      </c>
      <c r="R15" s="2">
        <v>0</v>
      </c>
      <c r="S15" s="8"/>
      <c r="T15" s="8"/>
    </row>
    <row r="17" spans="7:24" x14ac:dyDescent="0.25">
      <c r="J17" t="s">
        <v>13</v>
      </c>
    </row>
    <row r="18" spans="7:24" x14ac:dyDescent="0.25">
      <c r="J18" t="s">
        <v>14</v>
      </c>
      <c r="N18">
        <v>323</v>
      </c>
      <c r="O18">
        <f>29.98*10.764</f>
        <v>322.70472000000001</v>
      </c>
    </row>
    <row r="19" spans="7:24" x14ac:dyDescent="0.25">
      <c r="J19" t="s">
        <v>15</v>
      </c>
      <c r="N19">
        <v>5600</v>
      </c>
    </row>
    <row r="20" spans="7:24" x14ac:dyDescent="0.25">
      <c r="J20" t="s">
        <v>16</v>
      </c>
      <c r="N20">
        <f>N19*N18</f>
        <v>1808800</v>
      </c>
    </row>
    <row r="22" spans="7:24" x14ac:dyDescent="0.25">
      <c r="G22" s="6"/>
      <c r="H22" s="6"/>
    </row>
    <row r="24" spans="7:24" x14ac:dyDescent="0.25">
      <c r="J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J25" t="s">
        <v>18</v>
      </c>
      <c r="N25">
        <v>1719000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J26" t="s">
        <v>19</v>
      </c>
      <c r="N26">
        <v>35400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J27" t="s">
        <v>20</v>
      </c>
      <c r="N27">
        <v>17190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N28">
        <f>SUM(N25:N27)</f>
        <v>1771590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3" sqref="B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2025-02-14T11:50:30Z</dcterms:modified>
</cp:coreProperties>
</file>