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hh. Sambhaji Nagar\"/>
    </mc:Choice>
  </mc:AlternateContent>
  <xr:revisionPtr revIDLastSave="0" documentId="13_ncr:1_{9E7FB035-EF8E-4FB8-8FFC-F99DC9B84F67}" xr6:coauthVersionLast="36" xr6:coauthVersionMax="47" xr10:uidLastSave="{00000000-0000-0000-0000-000000000000}"/>
  <bookViews>
    <workbookView xWindow="0" yWindow="0" windowWidth="28800" windowHeight="12105" tabRatio="932" activeTab="2" xr2:uid="{00000000-000D-0000-FFFF-FFFF00000000}"/>
  </bookViews>
  <sheets>
    <sheet name="Depreciation" sheetId="25" r:id="rId1"/>
    <sheet name="Site Measurement" sheetId="24" r:id="rId2"/>
    <sheet name="23-24" sheetId="4" r:id="rId3"/>
    <sheet name="Sheet1" sheetId="13" r:id="rId4"/>
    <sheet name="Sheet2" sheetId="14" r:id="rId5"/>
    <sheet name="Sheet3" sheetId="15" r:id="rId6"/>
    <sheet name="Sheet4" sheetId="16" r:id="rId7"/>
    <sheet name="Sheet5" sheetId="17" r:id="rId8"/>
    <sheet name="Sheet6" sheetId="18" r:id="rId9"/>
    <sheet name="Sheet7" sheetId="19" r:id="rId10"/>
    <sheet name="Sheet8" sheetId="20" r:id="rId11"/>
    <sheet name="Sheet9" sheetId="21" r:id="rId12"/>
    <sheet name="Sheet10" sheetId="22" r:id="rId13"/>
  </sheets>
  <calcPr calcId="191029"/>
</workbook>
</file>

<file path=xl/calcChain.xml><?xml version="1.0" encoding="utf-8"?>
<calcChain xmlns="http://schemas.openxmlformats.org/spreadsheetml/2006/main">
  <c r="W25" i="4" l="1"/>
  <c r="W27" i="4" s="1"/>
  <c r="V25" i="4"/>
  <c r="V27" i="4" s="1"/>
  <c r="U25" i="4"/>
  <c r="U26" i="4" s="1"/>
  <c r="X24" i="4"/>
  <c r="X25" i="4" s="1"/>
  <c r="X27" i="4" l="1"/>
  <c r="X26" i="4"/>
  <c r="U27" i="4"/>
  <c r="V26" i="4"/>
  <c r="W26" i="4"/>
  <c r="Q8" i="4"/>
  <c r="P6" i="4"/>
  <c r="P5" i="4"/>
  <c r="Q4" i="4"/>
  <c r="Q3" i="4"/>
  <c r="P3" i="4"/>
  <c r="P2" i="4"/>
  <c r="Q2" i="4" s="1"/>
  <c r="C12" i="25" l="1"/>
  <c r="C5" i="25" l="1"/>
  <c r="C4" i="25"/>
  <c r="C3" i="25"/>
  <c r="B2" i="4"/>
  <c r="C2" i="4" s="1"/>
  <c r="B3" i="4"/>
  <c r="B4" i="4"/>
  <c r="Q5" i="4"/>
  <c r="Q6" i="4"/>
  <c r="B6" i="4" s="1"/>
  <c r="C6" i="4" s="1"/>
  <c r="P7" i="4"/>
  <c r="B7" i="4" s="1"/>
  <c r="C7" i="4" s="1"/>
  <c r="D7" i="4" s="1"/>
  <c r="B8" i="4"/>
  <c r="C8" i="4" s="1"/>
  <c r="D8" i="4" s="1"/>
  <c r="Q9" i="4"/>
  <c r="B9" i="4" s="1"/>
  <c r="C9" i="4" s="1"/>
  <c r="D9" i="4" s="1"/>
  <c r="P10" i="4"/>
  <c r="B10" i="4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1" i="4" l="1"/>
  <c r="G15" i="4"/>
  <c r="C3" i="4"/>
  <c r="D3" i="4" s="1"/>
  <c r="H3" i="4" s="1"/>
  <c r="C4" i="4"/>
  <c r="D4" i="4" s="1"/>
  <c r="H4" i="4" s="1"/>
  <c r="H9" i="4"/>
  <c r="F10" i="4"/>
  <c r="G7" i="4"/>
  <c r="F6" i="4"/>
  <c r="G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P21" i="4" l="1"/>
  <c r="Q21" i="4" s="1"/>
  <c r="J21" i="4"/>
  <c r="I21" i="4"/>
  <c r="E21" i="4"/>
  <c r="P19" i="4"/>
  <c r="Q19" i="4" s="1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 l="1"/>
  <c r="H19" i="4" s="1"/>
  <c r="D17" i="4"/>
  <c r="H17" i="4" s="1"/>
</calcChain>
</file>

<file path=xl/sharedStrings.xml><?xml version="1.0" encoding="utf-8"?>
<sst xmlns="http://schemas.openxmlformats.org/spreadsheetml/2006/main" count="126" uniqueCount="84">
  <si>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</si>
  <si>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</si>
  <si>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</si>
  <si>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</si>
  <si>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</si>
  <si>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</si>
  <si>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</si>
  <si>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</si>
  <si>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</si>
  <si>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</si>
  <si>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</si>
  <si>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</si>
  <si>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</si>
  <si>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</si>
  <si>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DV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</si>
  <si>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</si>
  <si>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</si>
  <si>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</si>
  <si>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</si>
  <si>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</si>
  <si>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</si>
  <si>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</si>
  <si>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</si>
  <si>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</si>
  <si>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</si>
  <si>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</si>
  <si>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</si>
  <si>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</si>
  <si>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</si>
  <si>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</si>
  <si>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</si>
  <si>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</si>
  <si>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</si>
  <si>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</si>
  <si>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</si>
  <si>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</si>
  <si>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</si>
  <si>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</si>
  <si>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</si>
  <si>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</si>
  <si>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</si>
  <si>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</si>
  <si>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</si>
  <si>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</si>
  <si>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</si>
  <si>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</si>
  <si>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</si>
  <si>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</si>
  <si>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</si>
  <si>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</si>
  <si>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</si>
  <si>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</si>
  <si>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</si>
  <si>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</si>
  <si>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</si>
  <si>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</si>
  <si>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</si>
  <si>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</si>
  <si>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</si>
  <si>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</si>
  <si>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</si>
  <si>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</si>
  <si>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</si>
  <si>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</si>
  <si>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</si>
  <si>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</si>
  <si>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</si>
  <si>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</si>
  <si>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</si>
  <si>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IGR-10.10.24</t>
  </si>
  <si>
    <t>IGR-25.09.24</t>
  </si>
  <si>
    <t>IGR-02.09.24</t>
  </si>
  <si>
    <t>IGR-11.10.23</t>
  </si>
  <si>
    <t>Mr. KISHOR KALESH SONAWANE</t>
  </si>
  <si>
    <t>Mr. SHRIKANT DATTATRAY KULKARNI</t>
  </si>
  <si>
    <t>Mr. Mangesh Shivajirao Patil</t>
  </si>
  <si>
    <t>Mr. Ravindra Manoharrao Borde</t>
  </si>
  <si>
    <t>Flat No.</t>
  </si>
  <si>
    <t xml:space="preserve">9th </t>
  </si>
  <si>
    <t xml:space="preserve">16th </t>
  </si>
  <si>
    <t xml:space="preserve">8th </t>
  </si>
  <si>
    <t>8th</t>
  </si>
  <si>
    <t>Carpet</t>
  </si>
  <si>
    <t>DSV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</si>
</sst>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0">
    <xf numFmtId="0" fontId="0" fillId="0" borderId="0" xfId="0"/>
    <xf numFmtId="4" fontId="0" fillId="0" borderId="0" xfId="0" applyNumberFormat="1"/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5" fillId="0" borderId="0" xfId="0" applyFont="1"/>
    <xf numFmtId="9" fontId="0" fillId="0" borderId="0" xfId="0" applyNumberFormat="1"/>
    <xf numFmtId="0" fontId="7" fillId="4" borderId="0" xfId="0" applyFont="1" applyFill="1"/>
    <xf numFmtId="0" fontId="7" fillId="0" borderId="0" xfId="0" applyFont="1"/>
    <xf numFmtId="4" fontId="7" fillId="0" borderId="0" xfId="0" applyNumberFormat="1" applyFont="1"/>
    <xf numFmtId="0" fontId="0" fillId="0" borderId="1" xfId="0" applyBorder="1"/>
    <xf numFmtId="2" fontId="0" fillId="0" borderId="1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9" fillId="0" borderId="0" xfId="0" applyNumberFormat="1" applyFont="1"/>
    <xf numFmtId="0" fontId="2" fillId="0" borderId="1" xfId="0" applyFont="1" applyBorder="1"/>
    <xf numFmtId="0" fontId="9" fillId="0" borderId="0" xfId="0" applyFont="1"/>
    <xf numFmtId="0" fontId="3" fillId="0" borderId="1" xfId="0" applyFont="1" applyBorder="1"/>
    <xf numFmtId="2" fontId="2" fillId="0" borderId="1" xfId="0" applyNumberFormat="1" applyFont="1" applyBorder="1"/>
    <xf numFmtId="4" fontId="0" fillId="0" borderId="1" xfId="0" applyNumberFormat="1" applyBorder="1"/>
    <xf numFmtId="43" fontId="0" fillId="0" borderId="1" xfId="1" applyFont="1" applyBorder="1"/>
    <xf numFmtId="164" fontId="0" fillId="0" borderId="1" xfId="0" applyNumberFormat="1" applyBorder="1"/>
    <xf numFmtId="164" fontId="0" fillId="0" borderId="0" xfId="0" applyNumberFormat="1"/>
    <xf numFmtId="0" fontId="2" fillId="0" borderId="1" xfId="0" applyFont="1" applyBorder="1" applyAlignment="1">
      <alignment horizontal="center" vertical="center"/>
    </xf>
    <xf numFmtId="9" fontId="0" fillId="0" borderId="1" xfId="0" applyNumberFormat="1" applyBorder="1"/>
    <xf numFmtId="43" fontId="0" fillId="2" borderId="1" xfId="1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0" fontId="0" fillId="0" borderId="1" xfId="0" quotePrefix="1" applyBorder="1"/>
    <xf numFmtId="16" fontId="0" fillId="0" borderId="1" xfId="0" quotePrefix="1" applyNumberFormat="1" applyBorder="1"/>
    <xf numFmtId="0" fontId="0" fillId="0" borderId="1" xfId="0" applyBorder="1" applyAlignment="1">
      <alignment wrapText="1"/>
    </xf>
    <xf numFmtId="17" fontId="0" fillId="0" borderId="1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1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1" xfId="1" applyFont="1" applyBorder="1"/>
    <xf numFmtId="0" fontId="1" fillId="2" borderId="0" xfId="0" applyFont="1" applyFill="1"/>
    <xf numFmtId="0" fontId="0" fillId="0" borderId="0" xfId="0" applyFill="1"/>
    <xf numFmtId="0" fontId="5" fillId="0" borderId="0" xfId="0" applyFont="1" applyFill="1"/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3" fontId="5" fillId="0" borderId="1" xfId="1" applyFont="1" applyBorder="1"/>
    <xf numFmtId="43" fontId="5" fillId="0" borderId="1" xfId="0" applyNumberFormat="1" applyFont="1" applyBorder="1"/>
    <xf numFmtId="43" fontId="6" fillId="0" borderId="1" xfId="1" applyFont="1" applyBorder="1"/>
    <xf numFmtId="0" fontId="0" fillId="3" borderId="0" xfId="0" applyFill="1" applyAlignment="1">
      <alignment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5" fillId="0" borderId="2" xfId="0" applyFont="1" applyBorder="1"/>
    <xf numFmtId="0" fontId="5" fillId="0" borderId="1" xfId="0" applyFont="1" applyBorder="1"/>
    <xf numFmtId="0" fontId="8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352424</xdr:colOff>
      <xdr:row>30</xdr:row>
      <xdr:rowOff>118565</xdr:rowOff>
    </xdr:from>
    <xdr:to>
      <xdr:col>19</xdr:col>
      <xdr:colOff>319408</xdr:colOff>
      <xdr:row>50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A7BF86-4E47-49A8-A326-C2222EE7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52874" y="6738440"/>
          <a:ext cx="8053709" cy="38247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335293</xdr:colOff>
      <xdr:row>40</xdr:row>
      <xdr:rowOff>153485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2480AE-9CBD-493C-84F4-43B5DB773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46493" cy="7773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45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B21F6C-032A-420F-B7D4-974ABB0CF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353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BE4466-61C5-4F97-805C-65A71E175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353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820333-1EFE-4836-ABD6-E9D5EA7F7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153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51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3AB8A0-B0AC-44D9-BB06-851CAF786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46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2408B3-2856-4A5B-A59B-41C248C77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896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45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037672-BB61-41B3-9307-BF9CE7B97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2AED55-581C-44E6-8DCA-1D754EF6B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8849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41</xdr:row>
      <xdr:rowOff>67774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86B338-BA40-40A6-B249-F4A95A89D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7878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M25" sqref="M2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13" t="s">
        <v>62</v>
      </c>
      <c r="C3" s="24">
        <f>374860*0.85</f>
        <v>318631</v>
      </c>
      <c r="D3" s="13"/>
      <c r="E3" s="13"/>
      <c r="F3" s="13"/>
      <c r="H3" s="27" t="s">
        <v>23</v>
      </c>
      <c r="I3" s="27"/>
      <c r="J3" s="27" t="s">
        <v>24</v>
      </c>
      <c r="K3" s="27" t="s">
        <v>25</v>
      </c>
      <c r="L3" s="27" t="s">
        <v>26</v>
      </c>
    </row>
    <row r="4" spans="2:12" x14ac:dyDescent="0.25">
      <c r="B4" s="13" t="s">
        <v>68</v>
      </c>
      <c r="C4" s="24">
        <f>C3*10%</f>
        <v>31863.100000000002</v>
      </c>
      <c r="D4" s="13"/>
      <c r="E4" s="13"/>
      <c r="F4" s="13"/>
      <c r="H4" s="28" t="s">
        <v>27</v>
      </c>
      <c r="I4" s="13" t="s">
        <v>28</v>
      </c>
      <c r="J4" s="13" t="s">
        <v>29</v>
      </c>
      <c r="K4" s="13">
        <v>2554.8123374210331</v>
      </c>
      <c r="L4" s="13">
        <v>2248.2348569305091</v>
      </c>
    </row>
    <row r="5" spans="2:12" x14ac:dyDescent="0.25">
      <c r="B5" s="13" t="s">
        <v>63</v>
      </c>
      <c r="C5" s="29">
        <f>C3+C4</f>
        <v>350494.1</v>
      </c>
      <c r="D5" s="30" t="s">
        <v>48</v>
      </c>
      <c r="E5" s="31">
        <f>C5/10.764</f>
        <v>32561.696395392046</v>
      </c>
      <c r="F5" s="30" t="s">
        <v>49</v>
      </c>
      <c r="H5" s="32" t="s">
        <v>30</v>
      </c>
      <c r="I5" s="28">
        <v>0.95</v>
      </c>
      <c r="J5" s="13"/>
      <c r="K5" s="13" t="s">
        <v>31</v>
      </c>
      <c r="L5" s="13" t="s">
        <v>28</v>
      </c>
    </row>
    <row r="6" spans="2:12" x14ac:dyDescent="0.25">
      <c r="B6" s="13" t="s">
        <v>64</v>
      </c>
      <c r="C6" s="24">
        <v>29400</v>
      </c>
      <c r="D6" s="13"/>
      <c r="E6" s="13"/>
      <c r="F6" s="13"/>
      <c r="H6" s="33" t="s">
        <v>32</v>
      </c>
      <c r="I6" s="28">
        <v>0.9</v>
      </c>
      <c r="J6" s="13" t="s">
        <v>33</v>
      </c>
      <c r="K6" s="13" t="s">
        <v>34</v>
      </c>
      <c r="L6" s="13" t="s">
        <v>35</v>
      </c>
    </row>
    <row r="7" spans="2:12" x14ac:dyDescent="0.25">
      <c r="B7" s="13" t="s">
        <v>65</v>
      </c>
      <c r="C7" s="24">
        <f>C5-C6</f>
        <v>321094.09999999998</v>
      </c>
      <c r="D7" s="13"/>
      <c r="E7" s="13"/>
      <c r="F7" s="13"/>
      <c r="H7" s="32" t="s">
        <v>36</v>
      </c>
      <c r="I7" s="28">
        <v>0.8</v>
      </c>
      <c r="J7" s="13"/>
      <c r="K7" s="32" t="s">
        <v>32</v>
      </c>
      <c r="L7" s="28">
        <v>0.05</v>
      </c>
    </row>
    <row r="8" spans="2:12" ht="30" x14ac:dyDescent="0.25">
      <c r="B8" s="34" t="s">
        <v>66</v>
      </c>
      <c r="C8" s="24" t="e">
        <f>C7*D13%</f>
        <v>#REF!</v>
      </c>
      <c r="D8" s="13"/>
      <c r="E8" s="13"/>
      <c r="F8" s="13"/>
      <c r="H8" s="32" t="s">
        <v>37</v>
      </c>
      <c r="I8" s="28">
        <v>0.7</v>
      </c>
      <c r="J8" s="13"/>
      <c r="K8" s="35" t="s">
        <v>38</v>
      </c>
      <c r="L8" s="28">
        <v>0.1</v>
      </c>
    </row>
    <row r="9" spans="2:12" x14ac:dyDescent="0.25">
      <c r="B9" s="13" t="s">
        <v>67</v>
      </c>
      <c r="C9" s="29" t="e">
        <f>C6+C8</f>
        <v>#REF!</v>
      </c>
      <c r="D9" s="30" t="s">
        <v>48</v>
      </c>
      <c r="E9" s="31" t="e">
        <f>C9/10.764</f>
        <v>#REF!</v>
      </c>
      <c r="F9" s="30" t="s">
        <v>49</v>
      </c>
      <c r="H9" s="32" t="s">
        <v>39</v>
      </c>
      <c r="I9" s="28">
        <v>0.6</v>
      </c>
      <c r="J9" s="13"/>
      <c r="K9" s="13" t="s">
        <v>40</v>
      </c>
      <c r="L9" s="28">
        <v>0.15</v>
      </c>
    </row>
    <row r="10" spans="2:12" x14ac:dyDescent="0.25">
      <c r="C10" s="36"/>
      <c r="H10" s="13" t="s">
        <v>41</v>
      </c>
      <c r="I10" s="28">
        <v>0.5</v>
      </c>
      <c r="J10" s="13"/>
      <c r="K10" s="13" t="s">
        <v>42</v>
      </c>
      <c r="L10" s="28">
        <v>0.2</v>
      </c>
    </row>
    <row r="11" spans="2:12" x14ac:dyDescent="0.25">
      <c r="B11" s="19" t="s">
        <v>54</v>
      </c>
      <c r="C11" s="38" t="e">
        <f>#REF!</f>
        <v>#REF!</v>
      </c>
      <c r="H11" s="13" t="s">
        <v>43</v>
      </c>
      <c r="I11" s="28">
        <v>0.4</v>
      </c>
      <c r="J11" s="13"/>
      <c r="K11" s="13"/>
      <c r="L11" s="13"/>
    </row>
    <row r="12" spans="2:12" x14ac:dyDescent="0.25">
      <c r="B12" s="19" t="s">
        <v>55</v>
      </c>
      <c r="C12" s="38" t="e">
        <f>#REF!</f>
        <v>#REF!</v>
      </c>
      <c r="D12" s="37">
        <v>100</v>
      </c>
      <c r="H12" s="13" t="s">
        <v>44</v>
      </c>
      <c r="I12" s="28">
        <v>0.3</v>
      </c>
      <c r="J12" s="13"/>
      <c r="K12" s="13"/>
      <c r="L12" s="13"/>
    </row>
    <row r="13" spans="2:12" x14ac:dyDescent="0.25">
      <c r="B13" s="19" t="s">
        <v>56</v>
      </c>
      <c r="C13" s="38" t="e">
        <f>C11-C12</f>
        <v>#REF!</v>
      </c>
      <c r="D13" s="37" t="e">
        <f>D12-C13</f>
        <v>#REF!</v>
      </c>
    </row>
    <row r="15" spans="2:12" x14ac:dyDescent="0.25">
      <c r="B15" s="13" t="s">
        <v>45</v>
      </c>
      <c r="C15" s="24">
        <v>93700</v>
      </c>
      <c r="D15" s="13"/>
      <c r="E15" s="13"/>
      <c r="F15" s="13"/>
    </row>
    <row r="16" spans="2:12" x14ac:dyDescent="0.25">
      <c r="B16" s="13" t="s">
        <v>46</v>
      </c>
      <c r="C16" s="24">
        <f>C15*5%</f>
        <v>4685</v>
      </c>
      <c r="D16" s="13"/>
      <c r="E16" s="13"/>
      <c r="F16" s="13"/>
    </row>
    <row r="17" spans="2:6" x14ac:dyDescent="0.25">
      <c r="B17" s="13" t="s">
        <v>47</v>
      </c>
      <c r="C17" s="29">
        <f>C15+C16</f>
        <v>98385</v>
      </c>
      <c r="D17" s="30" t="s">
        <v>48</v>
      </c>
      <c r="E17" s="31">
        <f>C17/10.764</f>
        <v>9140.1895206243044</v>
      </c>
      <c r="F17" s="30" t="s">
        <v>49</v>
      </c>
    </row>
    <row r="18" spans="2:6" x14ac:dyDescent="0.25">
      <c r="B18" s="13" t="s">
        <v>51</v>
      </c>
      <c r="C18" s="24">
        <v>26620</v>
      </c>
      <c r="D18" s="13"/>
      <c r="E18" s="13"/>
      <c r="F18" s="13"/>
    </row>
    <row r="19" spans="2:6" x14ac:dyDescent="0.25">
      <c r="B19" s="13" t="s">
        <v>52</v>
      </c>
      <c r="C19" s="24">
        <f>C17-C18</f>
        <v>71765</v>
      </c>
      <c r="D19" s="13"/>
      <c r="E19" s="13"/>
      <c r="F19" s="13"/>
    </row>
    <row r="20" spans="2:6" ht="45" x14ac:dyDescent="0.25">
      <c r="B20" s="34" t="s">
        <v>53</v>
      </c>
      <c r="C20" s="24">
        <f>C18*80%</f>
        <v>21296</v>
      </c>
      <c r="D20" s="13"/>
      <c r="E20" s="13"/>
      <c r="F20" s="13"/>
    </row>
    <row r="21" spans="2:6" x14ac:dyDescent="0.25">
      <c r="B21" s="13" t="s">
        <v>50</v>
      </c>
      <c r="C21" s="29">
        <f>C19+C20</f>
        <v>93061</v>
      </c>
      <c r="D21" s="30" t="s">
        <v>48</v>
      </c>
      <c r="E21" s="31">
        <f>C21/10.764</f>
        <v>8645.5778520995918</v>
      </c>
      <c r="F21" s="30" t="s">
        <v>49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/>
  </sheetViews>
  <sheetFormatPr defaultRowHeight="15" x14ac:dyDescent="0.25"/>
  <sheetData>
    <row r="1" spans="1:1" x14ac:dyDescent="0.25">
      <c r="A1" s="4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10" t="s">
        <v>15</v>
      </c>
      <c r="B1" s="10" t="s">
        <v>16</v>
      </c>
      <c r="C1" s="10" t="s">
        <v>17</v>
      </c>
      <c r="D1" s="10" t="s">
        <v>16</v>
      </c>
      <c r="E1" s="11" t="s">
        <v>18</v>
      </c>
      <c r="F1" s="11" t="s">
        <v>19</v>
      </c>
      <c r="G1" s="11" t="s">
        <v>20</v>
      </c>
      <c r="H1" s="11" t="s">
        <v>20</v>
      </c>
      <c r="I1" s="12" t="s">
        <v>21</v>
      </c>
      <c r="J1" s="12" t="s">
        <v>22</v>
      </c>
      <c r="K1" s="58"/>
      <c r="L1" s="58"/>
      <c r="M1" s="58"/>
      <c r="N1" s="58"/>
      <c r="O1" s="58"/>
      <c r="P1" s="58"/>
      <c r="Q1" s="58"/>
      <c r="R1" s="58"/>
    </row>
    <row r="2" spans="1:23" ht="16.5" x14ac:dyDescent="0.3">
      <c r="A2" s="10">
        <v>0</v>
      </c>
      <c r="B2" s="10">
        <v>0</v>
      </c>
      <c r="C2" s="10">
        <v>0</v>
      </c>
      <c r="D2" s="10">
        <v>0</v>
      </c>
      <c r="E2" s="11">
        <f t="shared" ref="E2:I23" si="0">B2/12</f>
        <v>0</v>
      </c>
      <c r="F2" s="11">
        <f t="shared" ref="F2:F30" si="1">D2/12</f>
        <v>0</v>
      </c>
      <c r="G2" s="11">
        <f t="shared" ref="G2:G30" si="2">A2+E2</f>
        <v>0</v>
      </c>
      <c r="H2" s="11">
        <f t="shared" ref="H2:H30" si="3">C2+F2</f>
        <v>0</v>
      </c>
      <c r="I2" s="12">
        <f t="shared" ref="I2:I22" si="4">G2*H2</f>
        <v>0</v>
      </c>
      <c r="J2" s="12">
        <f>I2</f>
        <v>0</v>
      </c>
      <c r="K2" s="13"/>
      <c r="L2" s="13"/>
      <c r="M2" s="13"/>
      <c r="N2" s="14"/>
      <c r="O2" s="13"/>
      <c r="P2" s="13"/>
      <c r="Q2" s="13"/>
      <c r="R2" s="13"/>
      <c r="S2" t="s">
        <v>23</v>
      </c>
      <c r="U2" t="s">
        <v>24</v>
      </c>
      <c r="V2" t="s">
        <v>25</v>
      </c>
      <c r="W2" t="s">
        <v>26</v>
      </c>
    </row>
    <row r="3" spans="1:23" ht="16.5" x14ac:dyDescent="0.3">
      <c r="A3" s="10">
        <v>0</v>
      </c>
      <c r="B3" s="10">
        <v>0</v>
      </c>
      <c r="C3" s="10">
        <v>0</v>
      </c>
      <c r="D3" s="10">
        <v>0</v>
      </c>
      <c r="E3" s="11">
        <f t="shared" si="0"/>
        <v>0</v>
      </c>
      <c r="F3" s="11">
        <f t="shared" si="1"/>
        <v>0</v>
      </c>
      <c r="G3" s="11">
        <f t="shared" si="2"/>
        <v>0</v>
      </c>
      <c r="H3" s="11">
        <f t="shared" si="3"/>
        <v>0</v>
      </c>
      <c r="I3" s="12">
        <f t="shared" si="4"/>
        <v>0</v>
      </c>
      <c r="J3" s="12">
        <f>J2+I3</f>
        <v>0</v>
      </c>
      <c r="K3" s="13"/>
      <c r="L3" s="13"/>
      <c r="M3" s="13"/>
      <c r="N3" s="14"/>
      <c r="O3" s="13"/>
      <c r="P3" s="13"/>
      <c r="Q3" s="13"/>
      <c r="R3" s="13"/>
      <c r="S3" s="9" t="s">
        <v>27</v>
      </c>
      <c r="T3" t="s">
        <v>28</v>
      </c>
      <c r="U3" t="s">
        <v>29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10">
        <v>0</v>
      </c>
      <c r="B4" s="10">
        <v>0</v>
      </c>
      <c r="C4" s="10">
        <v>0</v>
      </c>
      <c r="D4" s="10">
        <v>0</v>
      </c>
      <c r="E4" s="11">
        <f t="shared" si="0"/>
        <v>0</v>
      </c>
      <c r="F4" s="11">
        <f t="shared" si="1"/>
        <v>0</v>
      </c>
      <c r="G4" s="11">
        <f t="shared" si="2"/>
        <v>0</v>
      </c>
      <c r="H4" s="11">
        <f t="shared" si="3"/>
        <v>0</v>
      </c>
      <c r="I4" s="12">
        <f t="shared" si="4"/>
        <v>0</v>
      </c>
      <c r="J4" s="12">
        <f t="shared" ref="J4:J30" si="5">J3+I4</f>
        <v>0</v>
      </c>
      <c r="K4" s="13"/>
      <c r="L4" s="13"/>
      <c r="M4" s="13"/>
      <c r="N4" s="13"/>
      <c r="O4" s="13"/>
      <c r="P4" s="13"/>
      <c r="Q4" s="13"/>
      <c r="R4" s="13"/>
      <c r="S4" s="15" t="s">
        <v>30</v>
      </c>
      <c r="T4" s="9">
        <v>0.95</v>
      </c>
      <c r="V4" t="s">
        <v>31</v>
      </c>
      <c r="W4" t="s">
        <v>28</v>
      </c>
    </row>
    <row r="5" spans="1:23" ht="16.5" x14ac:dyDescent="0.3">
      <c r="A5" s="10">
        <v>0</v>
      </c>
      <c r="B5" s="10">
        <v>0</v>
      </c>
      <c r="C5" s="10">
        <v>0</v>
      </c>
      <c r="D5" s="10">
        <v>0</v>
      </c>
      <c r="E5" s="11">
        <f t="shared" si="0"/>
        <v>0</v>
      </c>
      <c r="F5" s="11">
        <f t="shared" si="1"/>
        <v>0</v>
      </c>
      <c r="G5" s="11">
        <f t="shared" si="2"/>
        <v>0</v>
      </c>
      <c r="H5" s="11">
        <f t="shared" si="3"/>
        <v>0</v>
      </c>
      <c r="I5" s="12">
        <f t="shared" si="4"/>
        <v>0</v>
      </c>
      <c r="J5" s="12">
        <f t="shared" si="5"/>
        <v>0</v>
      </c>
      <c r="K5" s="13"/>
      <c r="L5" s="13"/>
      <c r="M5" s="13"/>
      <c r="N5" s="13">
        <f t="shared" ref="N5:N11" si="6">L5*M5</f>
        <v>0</v>
      </c>
      <c r="O5" s="13"/>
      <c r="P5" s="13"/>
      <c r="Q5" s="13"/>
      <c r="R5" s="14"/>
      <c r="S5" s="16" t="s">
        <v>32</v>
      </c>
      <c r="T5" s="9">
        <v>0.9</v>
      </c>
      <c r="U5" t="s">
        <v>33</v>
      </c>
      <c r="V5" t="s">
        <v>34</v>
      </c>
      <c r="W5" t="s">
        <v>35</v>
      </c>
    </row>
    <row r="6" spans="1:23" ht="16.5" x14ac:dyDescent="0.3">
      <c r="A6" s="10">
        <v>0</v>
      </c>
      <c r="B6" s="10">
        <v>0</v>
      </c>
      <c r="C6" s="10">
        <v>0</v>
      </c>
      <c r="D6" s="10">
        <v>0</v>
      </c>
      <c r="E6" s="11">
        <f t="shared" si="0"/>
        <v>0</v>
      </c>
      <c r="F6" s="11">
        <f t="shared" si="1"/>
        <v>0</v>
      </c>
      <c r="G6" s="11">
        <f t="shared" si="2"/>
        <v>0</v>
      </c>
      <c r="H6" s="11">
        <f t="shared" si="3"/>
        <v>0</v>
      </c>
      <c r="I6" s="12">
        <f t="shared" si="4"/>
        <v>0</v>
      </c>
      <c r="J6" s="12">
        <f t="shared" si="5"/>
        <v>0</v>
      </c>
      <c r="K6" s="13"/>
      <c r="L6" s="13"/>
      <c r="M6" s="13"/>
      <c r="N6" s="13">
        <f t="shared" si="6"/>
        <v>0</v>
      </c>
      <c r="O6" s="13"/>
      <c r="P6" s="13"/>
      <c r="Q6" s="13"/>
      <c r="R6" s="14"/>
      <c r="S6" s="15" t="s">
        <v>36</v>
      </c>
      <c r="T6" s="9">
        <v>0.8</v>
      </c>
      <c r="V6" s="15" t="s">
        <v>32</v>
      </c>
      <c r="W6" s="9">
        <v>0.05</v>
      </c>
    </row>
    <row r="7" spans="1:23" ht="16.5" x14ac:dyDescent="0.3">
      <c r="A7" s="10">
        <v>0</v>
      </c>
      <c r="B7" s="10">
        <v>0</v>
      </c>
      <c r="C7" s="10">
        <v>0</v>
      </c>
      <c r="D7" s="10">
        <v>0</v>
      </c>
      <c r="E7" s="11">
        <f t="shared" si="0"/>
        <v>0</v>
      </c>
      <c r="F7" s="11">
        <f t="shared" si="1"/>
        <v>0</v>
      </c>
      <c r="G7" s="11">
        <f t="shared" si="2"/>
        <v>0</v>
      </c>
      <c r="H7" s="11">
        <f t="shared" si="3"/>
        <v>0</v>
      </c>
      <c r="I7" s="12">
        <f t="shared" si="4"/>
        <v>0</v>
      </c>
      <c r="J7" s="12">
        <f t="shared" si="5"/>
        <v>0</v>
      </c>
      <c r="K7" s="13"/>
      <c r="L7" s="13"/>
      <c r="M7" s="13"/>
      <c r="N7" s="13">
        <f t="shared" si="6"/>
        <v>0</v>
      </c>
      <c r="O7" s="13"/>
      <c r="P7" s="13"/>
      <c r="Q7" s="13"/>
      <c r="R7" s="14"/>
      <c r="S7" s="15" t="s">
        <v>37</v>
      </c>
      <c r="T7" s="9">
        <v>0.7</v>
      </c>
      <c r="V7" s="17" t="s">
        <v>38</v>
      </c>
      <c r="W7" s="9">
        <v>0.1</v>
      </c>
    </row>
    <row r="8" spans="1:23" ht="16.5" x14ac:dyDescent="0.3">
      <c r="A8" s="10">
        <v>0</v>
      </c>
      <c r="B8" s="10">
        <v>0</v>
      </c>
      <c r="C8" s="10">
        <v>0</v>
      </c>
      <c r="D8" s="10">
        <v>0</v>
      </c>
      <c r="E8" s="11">
        <f t="shared" si="0"/>
        <v>0</v>
      </c>
      <c r="F8" s="11">
        <f t="shared" si="1"/>
        <v>0</v>
      </c>
      <c r="G8" s="11">
        <f t="shared" si="2"/>
        <v>0</v>
      </c>
      <c r="H8" s="11">
        <f t="shared" si="3"/>
        <v>0</v>
      </c>
      <c r="I8" s="12">
        <f t="shared" si="4"/>
        <v>0</v>
      </c>
      <c r="J8" s="12">
        <f t="shared" si="5"/>
        <v>0</v>
      </c>
      <c r="K8" s="13"/>
      <c r="L8" s="13"/>
      <c r="M8" s="13"/>
      <c r="N8" s="13">
        <f t="shared" si="6"/>
        <v>0</v>
      </c>
      <c r="O8" s="13"/>
      <c r="P8" s="13"/>
      <c r="Q8" s="13"/>
      <c r="R8" s="14"/>
      <c r="S8" s="15" t="s">
        <v>39</v>
      </c>
      <c r="T8" s="9">
        <v>0.6</v>
      </c>
      <c r="V8" t="s">
        <v>40</v>
      </c>
      <c r="W8" s="9">
        <v>0.15</v>
      </c>
    </row>
    <row r="9" spans="1:23" ht="16.5" x14ac:dyDescent="0.3">
      <c r="A9" s="10">
        <v>0</v>
      </c>
      <c r="B9" s="10">
        <v>0</v>
      </c>
      <c r="C9" s="10">
        <v>0</v>
      </c>
      <c r="D9" s="10">
        <v>0</v>
      </c>
      <c r="E9" s="11">
        <f t="shared" si="0"/>
        <v>0</v>
      </c>
      <c r="F9" s="11">
        <f t="shared" si="1"/>
        <v>0</v>
      </c>
      <c r="G9" s="11">
        <f t="shared" si="2"/>
        <v>0</v>
      </c>
      <c r="H9" s="11">
        <f t="shared" si="3"/>
        <v>0</v>
      </c>
      <c r="I9" s="12">
        <f t="shared" si="4"/>
        <v>0</v>
      </c>
      <c r="J9" s="12">
        <f t="shared" si="5"/>
        <v>0</v>
      </c>
      <c r="K9" s="13"/>
      <c r="L9" s="13"/>
      <c r="M9" s="13"/>
      <c r="N9" s="13">
        <f t="shared" si="6"/>
        <v>0</v>
      </c>
      <c r="O9" s="13"/>
      <c r="P9" s="13"/>
      <c r="Q9" s="13"/>
      <c r="R9" s="14"/>
      <c r="S9" t="s">
        <v>41</v>
      </c>
      <c r="T9" s="9">
        <v>0.5</v>
      </c>
      <c r="V9" t="s">
        <v>42</v>
      </c>
      <c r="W9" s="9">
        <v>0.2</v>
      </c>
    </row>
    <row r="10" spans="1:23" ht="16.5" x14ac:dyDescent="0.3">
      <c r="A10" s="10">
        <v>0</v>
      </c>
      <c r="B10" s="10">
        <v>0</v>
      </c>
      <c r="C10" s="10">
        <v>0</v>
      </c>
      <c r="D10" s="10">
        <v>0</v>
      </c>
      <c r="E10" s="11">
        <f t="shared" si="0"/>
        <v>0</v>
      </c>
      <c r="F10" s="11">
        <f t="shared" si="1"/>
        <v>0</v>
      </c>
      <c r="G10" s="11">
        <f t="shared" si="2"/>
        <v>0</v>
      </c>
      <c r="H10" s="11">
        <f t="shared" si="3"/>
        <v>0</v>
      </c>
      <c r="I10" s="12">
        <f t="shared" si="4"/>
        <v>0</v>
      </c>
      <c r="J10" s="12">
        <f t="shared" si="5"/>
        <v>0</v>
      </c>
      <c r="K10" s="13"/>
      <c r="L10" s="13"/>
      <c r="M10" s="13"/>
      <c r="N10" s="13">
        <f t="shared" si="6"/>
        <v>0</v>
      </c>
      <c r="O10" s="13"/>
      <c r="P10" s="13"/>
      <c r="Q10" s="13"/>
      <c r="R10" s="14"/>
      <c r="S10" t="s">
        <v>43</v>
      </c>
      <c r="T10" s="9">
        <v>0.4</v>
      </c>
    </row>
    <row r="11" spans="1:23" ht="16.5" x14ac:dyDescent="0.3">
      <c r="A11" s="10">
        <v>0</v>
      </c>
      <c r="B11" s="10">
        <v>0</v>
      </c>
      <c r="C11" s="10">
        <v>0</v>
      </c>
      <c r="D11" s="10">
        <v>0</v>
      </c>
      <c r="E11" s="11">
        <f t="shared" si="0"/>
        <v>0</v>
      </c>
      <c r="F11" s="11">
        <f t="shared" si="1"/>
        <v>0</v>
      </c>
      <c r="G11" s="11">
        <f t="shared" si="2"/>
        <v>0</v>
      </c>
      <c r="H11" s="11">
        <f t="shared" si="3"/>
        <v>0</v>
      </c>
      <c r="I11" s="12">
        <f t="shared" si="4"/>
        <v>0</v>
      </c>
      <c r="J11" s="12">
        <f t="shared" si="5"/>
        <v>0</v>
      </c>
      <c r="K11" s="13"/>
      <c r="L11" s="13"/>
      <c r="M11" s="13"/>
      <c r="N11" s="13">
        <f t="shared" si="6"/>
        <v>0</v>
      </c>
      <c r="O11" s="13"/>
      <c r="P11" s="13"/>
      <c r="Q11" s="13"/>
      <c r="R11" s="14"/>
      <c r="T11" s="9"/>
    </row>
    <row r="12" spans="1:23" ht="16.5" x14ac:dyDescent="0.3">
      <c r="A12" s="10">
        <v>0</v>
      </c>
      <c r="B12" s="10">
        <v>0</v>
      </c>
      <c r="C12" s="10">
        <v>0</v>
      </c>
      <c r="D12" s="10">
        <v>0</v>
      </c>
      <c r="E12" s="11">
        <f t="shared" si="0"/>
        <v>0</v>
      </c>
      <c r="F12" s="11">
        <f t="shared" si="1"/>
        <v>0</v>
      </c>
      <c r="G12" s="11">
        <f t="shared" si="2"/>
        <v>0</v>
      </c>
      <c r="H12" s="11">
        <f t="shared" si="3"/>
        <v>0</v>
      </c>
      <c r="I12" s="18">
        <f t="shared" si="4"/>
        <v>0</v>
      </c>
      <c r="J12" s="12">
        <f>J11+I12</f>
        <v>0</v>
      </c>
      <c r="K12" s="13"/>
      <c r="L12" s="13"/>
      <c r="M12" s="13"/>
      <c r="N12" s="19">
        <f>SUM(N5:N11)</f>
        <v>0</v>
      </c>
      <c r="O12" s="13"/>
      <c r="P12" s="13"/>
      <c r="Q12" s="13"/>
      <c r="R12" s="14"/>
      <c r="S12" t="s">
        <v>44</v>
      </c>
      <c r="T12" s="9">
        <v>0.3</v>
      </c>
    </row>
    <row r="13" spans="1:23" ht="16.5" x14ac:dyDescent="0.3">
      <c r="A13" s="10">
        <v>0</v>
      </c>
      <c r="B13" s="10">
        <v>0</v>
      </c>
      <c r="C13" s="10">
        <v>0</v>
      </c>
      <c r="D13" s="10">
        <v>0</v>
      </c>
      <c r="E13" s="11">
        <f t="shared" si="0"/>
        <v>0</v>
      </c>
      <c r="F13" s="11">
        <f t="shared" si="1"/>
        <v>0</v>
      </c>
      <c r="G13" s="11">
        <f t="shared" si="2"/>
        <v>0</v>
      </c>
      <c r="H13" s="11">
        <f t="shared" si="3"/>
        <v>0</v>
      </c>
      <c r="I13" s="12">
        <f t="shared" si="4"/>
        <v>0</v>
      </c>
      <c r="J13" s="12">
        <f t="shared" si="5"/>
        <v>0</v>
      </c>
      <c r="K13" s="13"/>
      <c r="L13" s="13"/>
      <c r="M13" s="13"/>
      <c r="N13" s="13"/>
      <c r="O13" s="13"/>
      <c r="P13" s="13"/>
      <c r="Q13" s="13"/>
      <c r="R13" s="14"/>
    </row>
    <row r="14" spans="1:23" ht="16.5" x14ac:dyDescent="0.3">
      <c r="A14" s="10">
        <v>0</v>
      </c>
      <c r="B14" s="10">
        <v>0</v>
      </c>
      <c r="C14" s="10">
        <v>0</v>
      </c>
      <c r="D14" s="10">
        <v>0</v>
      </c>
      <c r="E14" s="11">
        <f t="shared" si="0"/>
        <v>0</v>
      </c>
      <c r="F14" s="11">
        <f t="shared" si="1"/>
        <v>0</v>
      </c>
      <c r="G14" s="11">
        <f t="shared" si="2"/>
        <v>0</v>
      </c>
      <c r="H14" s="11">
        <f t="shared" si="3"/>
        <v>0</v>
      </c>
      <c r="I14" s="12">
        <f t="shared" si="4"/>
        <v>0</v>
      </c>
      <c r="J14" s="12">
        <f t="shared" si="5"/>
        <v>0</v>
      </c>
      <c r="K14" s="13"/>
      <c r="L14" s="13"/>
      <c r="M14" s="13"/>
      <c r="N14" s="19">
        <f>L14*M14</f>
        <v>0</v>
      </c>
      <c r="O14" s="13"/>
      <c r="P14" s="13"/>
      <c r="Q14" s="13"/>
      <c r="R14" s="14"/>
    </row>
    <row r="15" spans="1:23" ht="16.5" x14ac:dyDescent="0.3">
      <c r="A15" s="10">
        <v>0</v>
      </c>
      <c r="B15" s="10">
        <v>0</v>
      </c>
      <c r="C15" s="10">
        <v>0</v>
      </c>
      <c r="D15" s="10">
        <v>0</v>
      </c>
      <c r="E15" s="20">
        <f t="shared" si="0"/>
        <v>0</v>
      </c>
      <c r="F15" s="20">
        <f t="shared" si="1"/>
        <v>0</v>
      </c>
      <c r="G15" s="20">
        <f t="shared" si="2"/>
        <v>0</v>
      </c>
      <c r="H15" s="20">
        <f t="shared" si="3"/>
        <v>0</v>
      </c>
      <c r="I15" s="18">
        <f t="shared" si="4"/>
        <v>0</v>
      </c>
      <c r="J15" s="12">
        <f t="shared" si="5"/>
        <v>0</v>
      </c>
      <c r="K15" s="13"/>
      <c r="L15" s="13"/>
      <c r="M15" s="13"/>
      <c r="N15" s="13"/>
      <c r="O15" s="13"/>
      <c r="P15" s="13"/>
      <c r="Q15" s="13"/>
      <c r="R15" s="14"/>
    </row>
    <row r="16" spans="1:23" ht="16.5" x14ac:dyDescent="0.3">
      <c r="A16" s="10">
        <v>0</v>
      </c>
      <c r="B16" s="10">
        <v>0</v>
      </c>
      <c r="C16" s="10">
        <v>0</v>
      </c>
      <c r="D16" s="10">
        <v>0</v>
      </c>
      <c r="E16" s="11">
        <f>B16/12</f>
        <v>0</v>
      </c>
      <c r="F16" s="11">
        <f>D16/12</f>
        <v>0</v>
      </c>
      <c r="G16" s="11">
        <f>A16+E16</f>
        <v>0</v>
      </c>
      <c r="H16" s="11">
        <f>C16+F16</f>
        <v>0</v>
      </c>
      <c r="I16" s="12">
        <f t="shared" si="4"/>
        <v>0</v>
      </c>
      <c r="J16" s="12">
        <f t="shared" si="5"/>
        <v>0</v>
      </c>
      <c r="K16" s="13"/>
      <c r="L16" s="13"/>
      <c r="M16" s="13"/>
      <c r="N16" s="14"/>
      <c r="O16" s="13"/>
      <c r="P16" s="13"/>
      <c r="Q16" s="13"/>
      <c r="R16" s="14"/>
    </row>
    <row r="17" spans="1:21" ht="16.5" x14ac:dyDescent="0.3">
      <c r="A17" s="10">
        <v>0</v>
      </c>
      <c r="B17" s="10">
        <v>0</v>
      </c>
      <c r="C17" s="10">
        <v>0</v>
      </c>
      <c r="D17" s="10">
        <v>0</v>
      </c>
      <c r="E17" s="11">
        <f>B17/12</f>
        <v>0</v>
      </c>
      <c r="F17" s="11">
        <f>D17/12</f>
        <v>0</v>
      </c>
      <c r="G17" s="11">
        <f>A17+E17</f>
        <v>0</v>
      </c>
      <c r="H17" s="11">
        <f>C17+F17</f>
        <v>0</v>
      </c>
      <c r="I17" s="12">
        <f t="shared" si="4"/>
        <v>0</v>
      </c>
      <c r="J17" s="12">
        <f t="shared" si="5"/>
        <v>0</v>
      </c>
      <c r="K17" s="13"/>
      <c r="L17" s="13"/>
      <c r="M17" s="13"/>
      <c r="N17" s="14"/>
      <c r="O17" s="13"/>
      <c r="P17" s="13"/>
      <c r="Q17" s="13"/>
      <c r="R17" s="14"/>
    </row>
    <row r="18" spans="1:21" ht="16.5" x14ac:dyDescent="0.3">
      <c r="A18" s="10">
        <v>0</v>
      </c>
      <c r="B18" s="10">
        <v>0</v>
      </c>
      <c r="C18" s="10">
        <v>0</v>
      </c>
      <c r="D18" s="10">
        <v>0</v>
      </c>
      <c r="E18" s="20">
        <f>B18/12</f>
        <v>0</v>
      </c>
      <c r="F18" s="20">
        <f>D18/12</f>
        <v>0</v>
      </c>
      <c r="G18" s="20">
        <f>A18+E18</f>
        <v>0</v>
      </c>
      <c r="H18" s="20">
        <f>C18+F18</f>
        <v>0</v>
      </c>
      <c r="I18" s="18">
        <f>G18*H18</f>
        <v>0</v>
      </c>
      <c r="J18" s="12">
        <f t="shared" si="5"/>
        <v>0</v>
      </c>
      <c r="K18" s="13"/>
      <c r="L18" s="13"/>
      <c r="M18" s="13"/>
      <c r="N18" s="14"/>
      <c r="O18" s="13"/>
      <c r="P18" s="13"/>
      <c r="Q18" s="13"/>
      <c r="R18" s="14"/>
    </row>
    <row r="19" spans="1:21" ht="16.5" x14ac:dyDescent="0.3">
      <c r="A19" s="10">
        <v>0</v>
      </c>
      <c r="B19" s="10">
        <v>0</v>
      </c>
      <c r="C19" s="10">
        <v>0</v>
      </c>
      <c r="D19" s="10">
        <v>0</v>
      </c>
      <c r="E19" s="20">
        <f t="shared" si="0"/>
        <v>0</v>
      </c>
      <c r="F19" s="20">
        <f t="shared" si="1"/>
        <v>0</v>
      </c>
      <c r="G19" s="20">
        <f t="shared" si="2"/>
        <v>0</v>
      </c>
      <c r="H19" s="20">
        <f t="shared" si="3"/>
        <v>0</v>
      </c>
      <c r="I19" s="18">
        <f t="shared" si="4"/>
        <v>0</v>
      </c>
      <c r="J19" s="12">
        <f t="shared" si="5"/>
        <v>0</v>
      </c>
      <c r="K19" s="13"/>
      <c r="L19" s="13"/>
      <c r="M19" s="13"/>
      <c r="N19" s="14"/>
      <c r="O19" s="13"/>
      <c r="P19" s="13"/>
      <c r="Q19" s="13"/>
      <c r="R19" s="14"/>
    </row>
    <row r="20" spans="1:21" ht="16.5" x14ac:dyDescent="0.3">
      <c r="A20" s="10">
        <v>0</v>
      </c>
      <c r="B20" s="10">
        <v>0</v>
      </c>
      <c r="C20" s="10">
        <v>0</v>
      </c>
      <c r="D20" s="10">
        <v>0</v>
      </c>
      <c r="E20" s="20">
        <f>B20/12</f>
        <v>0</v>
      </c>
      <c r="F20" s="20">
        <f>D20/12</f>
        <v>0</v>
      </c>
      <c r="G20" s="20">
        <f>A20+E20</f>
        <v>0</v>
      </c>
      <c r="H20" s="20">
        <f>C20+F20</f>
        <v>0</v>
      </c>
      <c r="I20" s="18">
        <f>G20*H20</f>
        <v>0</v>
      </c>
      <c r="J20" s="12">
        <f>J19+I20</f>
        <v>0</v>
      </c>
      <c r="K20" s="13"/>
      <c r="L20" s="13"/>
      <c r="M20" s="13"/>
      <c r="N20" s="14"/>
      <c r="O20" s="13"/>
      <c r="P20" s="21"/>
      <c r="Q20" s="21"/>
      <c r="R20" s="14"/>
    </row>
    <row r="21" spans="1:21" ht="16.5" x14ac:dyDescent="0.3">
      <c r="A21" s="10">
        <v>0</v>
      </c>
      <c r="B21" s="10">
        <v>0</v>
      </c>
      <c r="C21" s="10">
        <v>0</v>
      </c>
      <c r="D21" s="10">
        <v>0</v>
      </c>
      <c r="E21" s="20">
        <f t="shared" si="0"/>
        <v>0</v>
      </c>
      <c r="F21" s="20">
        <f t="shared" si="1"/>
        <v>0</v>
      </c>
      <c r="G21" s="20">
        <f t="shared" si="2"/>
        <v>0</v>
      </c>
      <c r="H21" s="20">
        <f t="shared" si="3"/>
        <v>0</v>
      </c>
      <c r="I21" s="18">
        <f t="shared" si="4"/>
        <v>0</v>
      </c>
      <c r="J21" s="12">
        <f t="shared" si="5"/>
        <v>0</v>
      </c>
      <c r="K21" s="13"/>
      <c r="L21" s="13"/>
      <c r="M21" s="13"/>
      <c r="N21" s="22"/>
      <c r="O21" s="13"/>
      <c r="P21" s="13"/>
      <c r="Q21" s="13"/>
      <c r="R21" s="14"/>
      <c r="S21" s="5"/>
      <c r="U21" s="1"/>
    </row>
    <row r="22" spans="1:21" ht="16.5" x14ac:dyDescent="0.3">
      <c r="A22" s="10">
        <v>0</v>
      </c>
      <c r="B22" s="10">
        <v>0</v>
      </c>
      <c r="C22" s="10">
        <v>0</v>
      </c>
      <c r="D22" s="10">
        <v>0</v>
      </c>
      <c r="E22" s="20">
        <f t="shared" si="0"/>
        <v>0</v>
      </c>
      <c r="F22" s="20">
        <f t="shared" si="1"/>
        <v>0</v>
      </c>
      <c r="G22" s="20">
        <f t="shared" si="2"/>
        <v>0</v>
      </c>
      <c r="H22" s="20">
        <f t="shared" si="3"/>
        <v>0</v>
      </c>
      <c r="I22" s="18">
        <f t="shared" si="4"/>
        <v>0</v>
      </c>
      <c r="J22" s="12">
        <f t="shared" si="5"/>
        <v>0</v>
      </c>
      <c r="K22" s="13"/>
      <c r="L22" s="13"/>
      <c r="M22" s="13"/>
      <c r="N22" s="14"/>
      <c r="O22" s="13"/>
      <c r="P22" s="13"/>
      <c r="Q22" s="13"/>
      <c r="R22" s="14"/>
    </row>
    <row r="23" spans="1:21" ht="16.5" x14ac:dyDescent="0.3">
      <c r="A23" s="10">
        <v>0</v>
      </c>
      <c r="B23" s="10">
        <v>0</v>
      </c>
      <c r="C23" s="10">
        <v>0</v>
      </c>
      <c r="D23" s="10">
        <v>0</v>
      </c>
      <c r="E23" s="20">
        <f t="shared" si="0"/>
        <v>0</v>
      </c>
      <c r="F23" s="20">
        <f t="shared" si="0"/>
        <v>0</v>
      </c>
      <c r="G23" s="20">
        <f t="shared" si="0"/>
        <v>0</v>
      </c>
      <c r="H23" s="20">
        <f t="shared" si="0"/>
        <v>0</v>
      </c>
      <c r="I23" s="20">
        <f t="shared" si="0"/>
        <v>0</v>
      </c>
      <c r="J23" s="12">
        <f t="shared" si="5"/>
        <v>0</v>
      </c>
      <c r="K23" s="13"/>
      <c r="L23" s="13"/>
      <c r="M23" s="13"/>
      <c r="N23" s="14"/>
      <c r="O23" s="13"/>
      <c r="P23" s="13"/>
      <c r="Q23" s="13"/>
      <c r="R23" s="14"/>
    </row>
    <row r="24" spans="1:21" ht="16.5" x14ac:dyDescent="0.3">
      <c r="A24" s="10">
        <v>0</v>
      </c>
      <c r="B24" s="10">
        <v>0</v>
      </c>
      <c r="C24" s="10">
        <v>0</v>
      </c>
      <c r="D24" s="10">
        <v>0</v>
      </c>
      <c r="E24" s="20">
        <f t="shared" ref="E24:I30" si="7">B24/12</f>
        <v>0</v>
      </c>
      <c r="F24" s="20">
        <f t="shared" si="7"/>
        <v>0</v>
      </c>
      <c r="G24" s="20">
        <f t="shared" si="7"/>
        <v>0</v>
      </c>
      <c r="H24" s="20">
        <f t="shared" si="7"/>
        <v>0</v>
      </c>
      <c r="I24" s="20">
        <f t="shared" si="7"/>
        <v>0</v>
      </c>
      <c r="J24" s="12">
        <f t="shared" si="5"/>
        <v>0</v>
      </c>
      <c r="K24" s="13"/>
      <c r="L24" s="13"/>
      <c r="M24" s="23"/>
      <c r="N24" s="22"/>
      <c r="O24" s="19"/>
      <c r="P24" s="13"/>
      <c r="Q24" s="13"/>
      <c r="R24" s="19"/>
    </row>
    <row r="25" spans="1:21" ht="16.5" x14ac:dyDescent="0.3">
      <c r="A25" s="10">
        <v>0</v>
      </c>
      <c r="B25" s="10">
        <v>0</v>
      </c>
      <c r="C25" s="10">
        <v>0</v>
      </c>
      <c r="D25" s="10">
        <v>0</v>
      </c>
      <c r="E25" s="20">
        <f t="shared" si="7"/>
        <v>0</v>
      </c>
      <c r="F25" s="20">
        <f t="shared" si="7"/>
        <v>0</v>
      </c>
      <c r="G25" s="20">
        <f t="shared" si="7"/>
        <v>0</v>
      </c>
      <c r="H25" s="20">
        <f t="shared" si="7"/>
        <v>0</v>
      </c>
      <c r="I25" s="20">
        <f t="shared" si="7"/>
        <v>0</v>
      </c>
      <c r="J25" s="12">
        <f t="shared" si="5"/>
        <v>0</v>
      </c>
      <c r="K25" s="13"/>
      <c r="L25" s="13"/>
      <c r="M25" s="23"/>
      <c r="N25" s="13"/>
      <c r="O25" s="13"/>
      <c r="P25" s="13"/>
      <c r="Q25" s="13"/>
      <c r="R25" s="13"/>
    </row>
    <row r="26" spans="1:21" ht="16.5" x14ac:dyDescent="0.3">
      <c r="A26" s="10">
        <v>0</v>
      </c>
      <c r="B26" s="10">
        <v>0</v>
      </c>
      <c r="C26" s="10">
        <v>0</v>
      </c>
      <c r="D26" s="10">
        <v>0</v>
      </c>
      <c r="E26" s="20">
        <f t="shared" si="7"/>
        <v>0</v>
      </c>
      <c r="F26" s="20">
        <f t="shared" si="7"/>
        <v>0</v>
      </c>
      <c r="G26" s="20">
        <f t="shared" si="7"/>
        <v>0</v>
      </c>
      <c r="H26" s="20">
        <f t="shared" si="7"/>
        <v>0</v>
      </c>
      <c r="I26" s="20">
        <f t="shared" si="7"/>
        <v>0</v>
      </c>
      <c r="J26" s="12">
        <f t="shared" si="5"/>
        <v>0</v>
      </c>
      <c r="K26" s="13"/>
      <c r="L26" s="13"/>
      <c r="M26" s="23"/>
      <c r="N26" s="13"/>
      <c r="O26" s="13"/>
      <c r="P26" s="13"/>
      <c r="Q26" s="13"/>
      <c r="R26" s="13"/>
    </row>
    <row r="27" spans="1:21" ht="16.5" x14ac:dyDescent="0.3">
      <c r="A27" s="10">
        <v>0</v>
      </c>
      <c r="B27" s="10">
        <v>0</v>
      </c>
      <c r="C27" s="10">
        <v>0</v>
      </c>
      <c r="D27" s="10">
        <v>0</v>
      </c>
      <c r="E27" s="20">
        <f t="shared" si="7"/>
        <v>0</v>
      </c>
      <c r="F27" s="20">
        <f t="shared" si="7"/>
        <v>0</v>
      </c>
      <c r="G27" s="20">
        <f t="shared" si="7"/>
        <v>0</v>
      </c>
      <c r="H27" s="20">
        <f t="shared" si="7"/>
        <v>0</v>
      </c>
      <c r="I27" s="20">
        <f t="shared" si="7"/>
        <v>0</v>
      </c>
      <c r="J27" s="12">
        <f t="shared" si="5"/>
        <v>0</v>
      </c>
      <c r="K27" s="13"/>
      <c r="L27" s="13"/>
      <c r="M27" s="13"/>
      <c r="N27" s="13"/>
      <c r="O27" s="13"/>
      <c r="P27" s="13"/>
      <c r="Q27" s="13"/>
      <c r="R27" s="13"/>
    </row>
    <row r="28" spans="1:21" ht="16.5" x14ac:dyDescent="0.3">
      <c r="A28" s="10">
        <v>0</v>
      </c>
      <c r="B28" s="10">
        <v>0</v>
      </c>
      <c r="C28" s="10">
        <v>0</v>
      </c>
      <c r="D28" s="10">
        <v>0</v>
      </c>
      <c r="E28" s="20">
        <f t="shared" si="7"/>
        <v>0</v>
      </c>
      <c r="F28" s="20">
        <f t="shared" si="7"/>
        <v>0</v>
      </c>
      <c r="G28" s="20">
        <f t="shared" si="7"/>
        <v>0</v>
      </c>
      <c r="H28" s="20">
        <f t="shared" si="7"/>
        <v>0</v>
      </c>
      <c r="I28" s="20">
        <f t="shared" si="7"/>
        <v>0</v>
      </c>
      <c r="J28" s="12">
        <f t="shared" si="5"/>
        <v>0</v>
      </c>
      <c r="K28" s="13"/>
      <c r="L28" s="13"/>
      <c r="M28" s="13"/>
      <c r="N28" s="13"/>
      <c r="O28" s="13"/>
      <c r="P28" s="13"/>
      <c r="Q28" s="13"/>
      <c r="R28" s="13"/>
    </row>
    <row r="29" spans="1:21" ht="16.5" x14ac:dyDescent="0.3">
      <c r="A29" s="10">
        <v>0</v>
      </c>
      <c r="B29" s="10">
        <v>0</v>
      </c>
      <c r="C29" s="10">
        <v>0</v>
      </c>
      <c r="D29" s="10">
        <v>0</v>
      </c>
      <c r="E29" s="20">
        <f t="shared" si="7"/>
        <v>0</v>
      </c>
      <c r="F29" s="20">
        <f t="shared" si="1"/>
        <v>0</v>
      </c>
      <c r="G29" s="20">
        <f t="shared" si="2"/>
        <v>0</v>
      </c>
      <c r="H29" s="20">
        <f t="shared" si="3"/>
        <v>0</v>
      </c>
      <c r="I29" s="18">
        <f t="shared" ref="I29:I30" si="8">G29*H29</f>
        <v>0</v>
      </c>
      <c r="J29" s="12">
        <f t="shared" si="5"/>
        <v>0</v>
      </c>
      <c r="K29" s="13"/>
      <c r="L29" s="13"/>
      <c r="M29" s="13"/>
      <c r="N29" s="13"/>
      <c r="O29" s="13"/>
      <c r="P29" s="24"/>
      <c r="Q29" s="24"/>
      <c r="R29" s="13"/>
    </row>
    <row r="30" spans="1:21" ht="16.5" x14ac:dyDescent="0.3">
      <c r="A30" s="10">
        <v>0</v>
      </c>
      <c r="B30" s="10">
        <v>0</v>
      </c>
      <c r="C30" s="10">
        <v>0</v>
      </c>
      <c r="D30" s="10">
        <v>0</v>
      </c>
      <c r="E30" s="20">
        <f t="shared" si="7"/>
        <v>0</v>
      </c>
      <c r="F30" s="20">
        <f t="shared" si="1"/>
        <v>0</v>
      </c>
      <c r="G30" s="20">
        <f t="shared" si="2"/>
        <v>0</v>
      </c>
      <c r="H30" s="20">
        <f t="shared" si="3"/>
        <v>0</v>
      </c>
      <c r="I30" s="18">
        <f t="shared" si="8"/>
        <v>0</v>
      </c>
      <c r="J30" s="12">
        <f t="shared" si="5"/>
        <v>0</v>
      </c>
      <c r="K30" s="13"/>
      <c r="L30" s="13"/>
      <c r="M30" s="13"/>
      <c r="N30" s="13"/>
      <c r="O30" s="13"/>
      <c r="P30" s="25"/>
      <c r="Q30" s="25"/>
      <c r="R30" s="13"/>
    </row>
    <row r="33" spans="13:17" x14ac:dyDescent="0.25">
      <c r="M33" s="4"/>
      <c r="P33" s="26"/>
      <c r="Q33" s="26"/>
    </row>
    <row r="34" spans="13:17" x14ac:dyDescent="0.25">
      <c r="M34" s="4"/>
    </row>
    <row r="35" spans="13:17" x14ac:dyDescent="0.25">
      <c r="M35" s="4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0"/>
  <sheetViews>
    <sheetView tabSelected="1" topLeftCell="E16" workbookViewId="0">
      <selection activeCell="U46" sqref="U4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13.28515625" customWidth="1"/>
    <col min="21" max="21" width="13.85546875" customWidth="1"/>
    <col min="22" max="22" width="18.42578125" customWidth="1"/>
    <col min="23" max="23" width="15.7109375" customWidth="1"/>
    <col min="24" max="24" width="16.85546875" customWidth="1"/>
  </cols>
  <sheetData>
    <row r="1" spans="1:19" s="51" customFormat="1" ht="60" x14ac:dyDescent="0.25">
      <c r="A1" s="6" t="s">
        <v>0</v>
      </c>
      <c r="B1" s="6" t="s">
        <v>6</v>
      </c>
      <c r="C1" s="6" t="s">
        <v>9</v>
      </c>
      <c r="D1" s="6" t="s">
        <v>10</v>
      </c>
      <c r="E1" s="6" t="s">
        <v>1</v>
      </c>
      <c r="F1" s="6" t="s">
        <v>8</v>
      </c>
      <c r="G1" s="6" t="s">
        <v>11</v>
      </c>
      <c r="H1" s="6" t="s">
        <v>12</v>
      </c>
      <c r="I1" s="6" t="s">
        <v>2</v>
      </c>
      <c r="J1" s="6" t="s">
        <v>3</v>
      </c>
      <c r="N1" s="51" t="s">
        <v>7</v>
      </c>
      <c r="O1" s="51" t="s">
        <v>4</v>
      </c>
      <c r="P1" s="51" t="s">
        <v>5</v>
      </c>
      <c r="Q1" s="51" t="s">
        <v>6</v>
      </c>
      <c r="R1" s="51" t="s">
        <v>1</v>
      </c>
    </row>
    <row r="2" spans="1:19" s="54" customFormat="1" x14ac:dyDescent="0.25">
      <c r="A2" s="52">
        <v>1</v>
      </c>
      <c r="B2" s="52">
        <f t="shared" ref="B2:B16" si="0">Q2</f>
        <v>327.32345454545452</v>
      </c>
      <c r="C2" s="52">
        <f>B2*1.1</f>
        <v>360.05580000000003</v>
      </c>
      <c r="D2" s="52">
        <f t="shared" ref="D2:D16" si="1">C2*1.2</f>
        <v>432.06696000000005</v>
      </c>
      <c r="E2" s="53">
        <f t="shared" ref="E2:E16" si="2">R2</f>
        <v>5500000</v>
      </c>
      <c r="F2" s="43">
        <f t="shared" ref="F2:F15" si="3">ROUND((E2/B2),0)</f>
        <v>16803</v>
      </c>
      <c r="G2" s="52">
        <f t="shared" ref="G2:G15" si="4">ROUND((E2/C2),0)</f>
        <v>15275</v>
      </c>
      <c r="H2" s="52">
        <f t="shared" ref="H2:H15" si="5">ROUND((E2/D2),0)</f>
        <v>12730</v>
      </c>
      <c r="I2" s="52">
        <f t="shared" ref="I2:I15" si="6">T2</f>
        <v>0</v>
      </c>
      <c r="J2" s="52">
        <f t="shared" ref="J2:J15" si="7">U2</f>
        <v>0</v>
      </c>
      <c r="O2" s="54">
        <v>0</v>
      </c>
      <c r="P2" s="54">
        <f>33.45*10.764</f>
        <v>360.05580000000003</v>
      </c>
      <c r="Q2" s="54">
        <f>P2/1.1</f>
        <v>327.32345454545452</v>
      </c>
      <c r="R2" s="53">
        <v>5500000</v>
      </c>
      <c r="S2" s="55" t="s">
        <v>69</v>
      </c>
    </row>
    <row r="3" spans="1:19" s="54" customFormat="1" x14ac:dyDescent="0.25">
      <c r="A3" s="52">
        <v>2</v>
      </c>
      <c r="B3" s="52">
        <f t="shared" si="0"/>
        <v>327.32345454545452</v>
      </c>
      <c r="C3" s="52">
        <f>B3*1.1</f>
        <v>360.05580000000003</v>
      </c>
      <c r="D3" s="52">
        <f t="shared" si="1"/>
        <v>432.06696000000005</v>
      </c>
      <c r="E3" s="53">
        <f t="shared" si="2"/>
        <v>5500000</v>
      </c>
      <c r="F3" s="52">
        <f t="shared" si="3"/>
        <v>16803</v>
      </c>
      <c r="G3" s="52">
        <f t="shared" si="4"/>
        <v>15275</v>
      </c>
      <c r="H3" s="52">
        <f t="shared" si="5"/>
        <v>12730</v>
      </c>
      <c r="I3" s="52">
        <f t="shared" si="6"/>
        <v>0</v>
      </c>
      <c r="J3" s="52">
        <f t="shared" si="7"/>
        <v>0</v>
      </c>
      <c r="O3" s="54">
        <v>0</v>
      </c>
      <c r="P3" s="54">
        <f>33.45*10.764</f>
        <v>360.05580000000003</v>
      </c>
      <c r="Q3" s="54">
        <f>P3/1.1</f>
        <v>327.32345454545452</v>
      </c>
      <c r="R3" s="55">
        <v>5500000</v>
      </c>
      <c r="S3" s="55" t="s">
        <v>69</v>
      </c>
    </row>
    <row r="4" spans="1:19" s="54" customFormat="1" x14ac:dyDescent="0.25">
      <c r="A4" s="52">
        <v>3</v>
      </c>
      <c r="B4" s="52">
        <f t="shared" si="0"/>
        <v>816.36363636363626</v>
      </c>
      <c r="C4" s="52">
        <f>B4*1.1</f>
        <v>898</v>
      </c>
      <c r="D4" s="52">
        <f t="shared" si="1"/>
        <v>1077.5999999999999</v>
      </c>
      <c r="E4" s="53">
        <f t="shared" si="2"/>
        <v>16000000</v>
      </c>
      <c r="F4" s="52">
        <f t="shared" si="3"/>
        <v>19599</v>
      </c>
      <c r="G4" s="52">
        <f t="shared" si="4"/>
        <v>17817</v>
      </c>
      <c r="H4" s="52">
        <f t="shared" si="5"/>
        <v>14848</v>
      </c>
      <c r="I4" s="52">
        <f t="shared" si="6"/>
        <v>0</v>
      </c>
      <c r="J4" s="52">
        <f t="shared" si="7"/>
        <v>0</v>
      </c>
      <c r="O4" s="54">
        <v>0</v>
      </c>
      <c r="P4" s="54">
        <v>898</v>
      </c>
      <c r="Q4" s="54">
        <f>P4/1.1</f>
        <v>816.36363636363626</v>
      </c>
      <c r="R4" s="55">
        <v>16000000</v>
      </c>
      <c r="S4" s="55" t="s">
        <v>70</v>
      </c>
    </row>
    <row r="5" spans="1:19" s="54" customFormat="1" x14ac:dyDescent="0.25">
      <c r="A5" s="52">
        <v>4</v>
      </c>
      <c r="B5" s="52">
        <f t="shared" si="0"/>
        <v>715.44720000000007</v>
      </c>
      <c r="C5" s="52">
        <f t="shared" ref="C5:C16" si="8">B5*1.2</f>
        <v>858.53664000000003</v>
      </c>
      <c r="D5" s="52">
        <f t="shared" si="1"/>
        <v>1030.243968</v>
      </c>
      <c r="E5" s="53">
        <f t="shared" si="2"/>
        <v>11000000</v>
      </c>
      <c r="F5" s="43">
        <f t="shared" si="3"/>
        <v>15375</v>
      </c>
      <c r="G5" s="52">
        <f t="shared" si="4"/>
        <v>12812</v>
      </c>
      <c r="H5" s="52">
        <f t="shared" si="5"/>
        <v>10677</v>
      </c>
      <c r="I5" s="52">
        <f t="shared" si="6"/>
        <v>0</v>
      </c>
      <c r="J5" s="52">
        <f t="shared" si="7"/>
        <v>0</v>
      </c>
      <c r="O5" s="54">
        <v>0</v>
      </c>
      <c r="P5" s="54">
        <f>79.76*10.764</f>
        <v>858.53664000000003</v>
      </c>
      <c r="Q5" s="54">
        <f t="shared" ref="Q5:Q9" si="9">P5/1.2</f>
        <v>715.44720000000007</v>
      </c>
      <c r="R5" s="53">
        <v>11000000</v>
      </c>
      <c r="S5" s="55" t="s">
        <v>71</v>
      </c>
    </row>
    <row r="6" spans="1:19" s="54" customFormat="1" x14ac:dyDescent="0.25">
      <c r="A6" s="52">
        <v>5</v>
      </c>
      <c r="B6" s="52">
        <f t="shared" si="0"/>
        <v>299.95679999999999</v>
      </c>
      <c r="C6" s="52">
        <f t="shared" si="8"/>
        <v>359.94815999999997</v>
      </c>
      <c r="D6" s="52">
        <f t="shared" si="1"/>
        <v>431.93779199999994</v>
      </c>
      <c r="E6" s="53">
        <f t="shared" si="2"/>
        <v>4500000</v>
      </c>
      <c r="F6" s="52">
        <f t="shared" si="3"/>
        <v>15002</v>
      </c>
      <c r="G6" s="52">
        <f t="shared" si="4"/>
        <v>12502</v>
      </c>
      <c r="H6" s="52">
        <f t="shared" si="5"/>
        <v>10418</v>
      </c>
      <c r="I6" s="52">
        <f t="shared" si="6"/>
        <v>0</v>
      </c>
      <c r="J6" s="52">
        <f t="shared" si="7"/>
        <v>0</v>
      </c>
      <c r="O6" s="54">
        <v>0</v>
      </c>
      <c r="P6" s="54">
        <f>33.44*10.764</f>
        <v>359.94815999999997</v>
      </c>
      <c r="Q6" s="54">
        <f t="shared" si="9"/>
        <v>299.95679999999999</v>
      </c>
      <c r="R6" s="55">
        <v>4500000</v>
      </c>
      <c r="S6" s="55" t="s">
        <v>72</v>
      </c>
    </row>
    <row r="7" spans="1:19" s="54" customFormat="1" x14ac:dyDescent="0.25">
      <c r="A7" s="52">
        <v>6</v>
      </c>
      <c r="B7" s="52">
        <f t="shared" si="0"/>
        <v>1050</v>
      </c>
      <c r="C7" s="52">
        <f t="shared" si="8"/>
        <v>1260</v>
      </c>
      <c r="D7" s="52">
        <f t="shared" si="1"/>
        <v>1512</v>
      </c>
      <c r="E7" s="53">
        <f t="shared" si="2"/>
        <v>21000000</v>
      </c>
      <c r="F7" s="43">
        <f t="shared" si="3"/>
        <v>20000</v>
      </c>
      <c r="G7" s="52">
        <f t="shared" si="4"/>
        <v>16667</v>
      </c>
      <c r="H7" s="52">
        <f t="shared" si="5"/>
        <v>13889</v>
      </c>
      <c r="I7" s="52">
        <f t="shared" si="6"/>
        <v>0</v>
      </c>
      <c r="J7" s="52">
        <f t="shared" si="7"/>
        <v>0</v>
      </c>
      <c r="O7" s="54">
        <v>0</v>
      </c>
      <c r="P7" s="54">
        <f t="shared" ref="P7:P10" si="10">O7/1.2</f>
        <v>0</v>
      </c>
      <c r="Q7" s="54">
        <v>1050</v>
      </c>
      <c r="R7" s="53">
        <v>21000000</v>
      </c>
      <c r="S7" s="55"/>
    </row>
    <row r="8" spans="1:19" s="54" customFormat="1" x14ac:dyDescent="0.25">
      <c r="A8" s="52">
        <v>7</v>
      </c>
      <c r="B8" s="52">
        <f t="shared" si="0"/>
        <v>1136.3636363636363</v>
      </c>
      <c r="C8" s="52">
        <f t="shared" si="8"/>
        <v>1363.6363636363635</v>
      </c>
      <c r="D8" s="52">
        <f t="shared" si="1"/>
        <v>1636.3636363636363</v>
      </c>
      <c r="E8" s="53">
        <f t="shared" si="2"/>
        <v>24600000</v>
      </c>
      <c r="F8" s="43">
        <f t="shared" si="3"/>
        <v>21648</v>
      </c>
      <c r="G8" s="52">
        <f t="shared" si="4"/>
        <v>18040</v>
      </c>
      <c r="H8" s="52">
        <f t="shared" si="5"/>
        <v>15033</v>
      </c>
      <c r="I8" s="52">
        <f t="shared" si="6"/>
        <v>0</v>
      </c>
      <c r="J8" s="52">
        <f t="shared" si="7"/>
        <v>0</v>
      </c>
      <c r="O8" s="54">
        <v>0</v>
      </c>
      <c r="P8" s="54">
        <v>1250</v>
      </c>
      <c r="Q8" s="54">
        <f>P8/1.1</f>
        <v>1136.3636363636363</v>
      </c>
      <c r="R8" s="53">
        <v>24600000</v>
      </c>
      <c r="S8" s="55"/>
    </row>
    <row r="9" spans="1:19" s="54" customFormat="1" x14ac:dyDescent="0.25">
      <c r="A9" s="52">
        <v>8</v>
      </c>
      <c r="B9" s="52">
        <f t="shared" si="0"/>
        <v>1375.8333333333335</v>
      </c>
      <c r="C9" s="52">
        <f t="shared" si="8"/>
        <v>1651.0000000000002</v>
      </c>
      <c r="D9" s="52">
        <f t="shared" si="1"/>
        <v>1981.2000000000003</v>
      </c>
      <c r="E9" s="53">
        <f t="shared" si="2"/>
        <v>26500000</v>
      </c>
      <c r="F9" s="52">
        <f t="shared" si="3"/>
        <v>19261</v>
      </c>
      <c r="G9" s="52">
        <f t="shared" si="4"/>
        <v>16051</v>
      </c>
      <c r="H9" s="52">
        <f t="shared" si="5"/>
        <v>13376</v>
      </c>
      <c r="I9" s="52">
        <f t="shared" si="6"/>
        <v>0</v>
      </c>
      <c r="J9" s="52">
        <f t="shared" si="7"/>
        <v>0</v>
      </c>
      <c r="O9" s="54">
        <v>0</v>
      </c>
      <c r="P9" s="54">
        <v>1651</v>
      </c>
      <c r="Q9" s="54">
        <f t="shared" si="9"/>
        <v>1375.8333333333335</v>
      </c>
      <c r="R9" s="55">
        <v>26500000</v>
      </c>
      <c r="S9" s="55"/>
    </row>
    <row r="10" spans="1:19" s="54" customFormat="1" x14ac:dyDescent="0.25">
      <c r="A10" s="52">
        <v>9</v>
      </c>
      <c r="B10" s="52">
        <f t="shared" si="0"/>
        <v>943</v>
      </c>
      <c r="C10" s="52">
        <f t="shared" si="8"/>
        <v>1131.5999999999999</v>
      </c>
      <c r="D10" s="52">
        <f t="shared" si="1"/>
        <v>1357.9199999999998</v>
      </c>
      <c r="E10" s="53">
        <f t="shared" si="2"/>
        <v>21000000</v>
      </c>
      <c r="F10" s="52">
        <f t="shared" si="3"/>
        <v>22269</v>
      </c>
      <c r="G10" s="52">
        <f t="shared" si="4"/>
        <v>18558</v>
      </c>
      <c r="H10" s="52">
        <f t="shared" si="5"/>
        <v>15465</v>
      </c>
      <c r="I10" s="52">
        <f t="shared" si="6"/>
        <v>0</v>
      </c>
      <c r="J10" s="52">
        <f t="shared" si="7"/>
        <v>0</v>
      </c>
      <c r="O10" s="54">
        <v>0</v>
      </c>
      <c r="P10" s="54">
        <f t="shared" si="10"/>
        <v>0</v>
      </c>
      <c r="Q10" s="54">
        <v>943</v>
      </c>
      <c r="R10" s="55">
        <v>21000000</v>
      </c>
      <c r="S10" s="55"/>
    </row>
    <row r="11" spans="1:19" s="54" customFormat="1" x14ac:dyDescent="0.25">
      <c r="A11" s="52">
        <v>10</v>
      </c>
      <c r="B11" s="52">
        <f t="shared" si="0"/>
        <v>0</v>
      </c>
      <c r="C11" s="52">
        <f t="shared" si="8"/>
        <v>0</v>
      </c>
      <c r="D11" s="52">
        <f t="shared" si="1"/>
        <v>0</v>
      </c>
      <c r="E11" s="53">
        <f t="shared" si="2"/>
        <v>0</v>
      </c>
      <c r="F11" s="52" t="e">
        <f t="shared" si="3"/>
        <v>#DIV/0!</v>
      </c>
      <c r="G11" s="52" t="e">
        <f t="shared" si="4"/>
        <v>#DIV/0!</v>
      </c>
      <c r="H11" s="52" t="e">
        <f t="shared" si="5"/>
        <v>#DIV/0!</v>
      </c>
      <c r="I11" s="52">
        <f t="shared" si="6"/>
        <v>0</v>
      </c>
      <c r="J11" s="52">
        <f t="shared" si="7"/>
        <v>0</v>
      </c>
      <c r="O11" s="54">
        <v>0</v>
      </c>
      <c r="P11" s="54">
        <f t="shared" ref="P11:P15" si="11">O11/1.2</f>
        <v>0</v>
      </c>
      <c r="Q11" s="54">
        <f t="shared" ref="Q11:Q15" si="12">P11/1.2</f>
        <v>0</v>
      </c>
      <c r="R11" s="55">
        <v>0</v>
      </c>
      <c r="S11" s="55"/>
    </row>
    <row r="12" spans="1:19" s="54" customFormat="1" x14ac:dyDescent="0.25">
      <c r="A12" s="52">
        <v>11</v>
      </c>
      <c r="B12" s="52">
        <f t="shared" si="0"/>
        <v>0</v>
      </c>
      <c r="C12" s="52">
        <f t="shared" si="8"/>
        <v>0</v>
      </c>
      <c r="D12" s="52">
        <f t="shared" si="1"/>
        <v>0</v>
      </c>
      <c r="E12" s="53">
        <f t="shared" si="2"/>
        <v>0</v>
      </c>
      <c r="F12" s="52" t="e">
        <f t="shared" si="3"/>
        <v>#DIV/0!</v>
      </c>
      <c r="G12" s="52" t="e">
        <f t="shared" si="4"/>
        <v>#DIV/0!</v>
      </c>
      <c r="H12" s="52" t="e">
        <f t="shared" si="5"/>
        <v>#DIV/0!</v>
      </c>
      <c r="I12" s="52">
        <f t="shared" si="6"/>
        <v>0</v>
      </c>
      <c r="J12" s="52">
        <f t="shared" si="7"/>
        <v>0</v>
      </c>
      <c r="O12" s="54">
        <v>0</v>
      </c>
      <c r="P12" s="54">
        <f t="shared" si="11"/>
        <v>0</v>
      </c>
      <c r="Q12" s="54">
        <f t="shared" si="12"/>
        <v>0</v>
      </c>
      <c r="R12" s="55">
        <v>0</v>
      </c>
      <c r="S12" s="55"/>
    </row>
    <row r="13" spans="1:19" s="54" customFormat="1" x14ac:dyDescent="0.25">
      <c r="A13" s="52">
        <v>12</v>
      </c>
      <c r="B13" s="52">
        <f t="shared" si="0"/>
        <v>0</v>
      </c>
      <c r="C13" s="52">
        <f t="shared" si="8"/>
        <v>0</v>
      </c>
      <c r="D13" s="52">
        <f t="shared" si="1"/>
        <v>0</v>
      </c>
      <c r="E13" s="53">
        <f t="shared" si="2"/>
        <v>0</v>
      </c>
      <c r="F13" s="52" t="e">
        <f t="shared" si="3"/>
        <v>#DIV/0!</v>
      </c>
      <c r="G13" s="52" t="e">
        <f t="shared" si="4"/>
        <v>#DIV/0!</v>
      </c>
      <c r="H13" s="52" t="e">
        <f t="shared" si="5"/>
        <v>#DIV/0!</v>
      </c>
      <c r="I13" s="52">
        <f t="shared" si="6"/>
        <v>0</v>
      </c>
      <c r="J13" s="52">
        <f t="shared" si="7"/>
        <v>0</v>
      </c>
      <c r="O13" s="54">
        <v>0</v>
      </c>
      <c r="P13" s="54">
        <f t="shared" si="11"/>
        <v>0</v>
      </c>
      <c r="Q13" s="54">
        <f t="shared" si="12"/>
        <v>0</v>
      </c>
      <c r="R13" s="55">
        <v>0</v>
      </c>
      <c r="S13" s="55"/>
    </row>
    <row r="14" spans="1:19" s="54" customFormat="1" ht="15" customHeight="1" x14ac:dyDescent="0.25">
      <c r="A14" s="52">
        <v>13</v>
      </c>
      <c r="B14" s="52">
        <f t="shared" si="0"/>
        <v>0</v>
      </c>
      <c r="C14" s="52">
        <f t="shared" si="8"/>
        <v>0</v>
      </c>
      <c r="D14" s="52">
        <f t="shared" si="1"/>
        <v>0</v>
      </c>
      <c r="E14" s="53">
        <f t="shared" si="2"/>
        <v>0</v>
      </c>
      <c r="F14" s="52" t="e">
        <f t="shared" si="3"/>
        <v>#DIV/0!</v>
      </c>
      <c r="G14" s="52" t="e">
        <f t="shared" si="4"/>
        <v>#DIV/0!</v>
      </c>
      <c r="H14" s="52" t="e">
        <f t="shared" si="5"/>
        <v>#DIV/0!</v>
      </c>
      <c r="I14" s="52">
        <f t="shared" si="6"/>
        <v>0</v>
      </c>
      <c r="J14" s="52">
        <f t="shared" si="7"/>
        <v>0</v>
      </c>
      <c r="O14" s="54">
        <v>0</v>
      </c>
      <c r="P14" s="54">
        <f t="shared" si="11"/>
        <v>0</v>
      </c>
      <c r="Q14" s="54">
        <f t="shared" si="12"/>
        <v>0</v>
      </c>
      <c r="R14" s="55">
        <v>0</v>
      </c>
      <c r="S14" s="55"/>
    </row>
    <row r="15" spans="1:19" x14ac:dyDescent="0.25">
      <c r="A15" s="2">
        <v>14</v>
      </c>
      <c r="B15" s="2">
        <f t="shared" si="0"/>
        <v>0</v>
      </c>
      <c r="C15" s="2">
        <f t="shared" si="8"/>
        <v>0</v>
      </c>
      <c r="D15" s="2">
        <f t="shared" si="1"/>
        <v>0</v>
      </c>
      <c r="E15" s="3">
        <f t="shared" si="2"/>
        <v>0</v>
      </c>
      <c r="F15" s="2" t="e">
        <f t="shared" si="3"/>
        <v>#DIV/0!</v>
      </c>
      <c r="G15" s="2" t="e">
        <f t="shared" si="4"/>
        <v>#DIV/0!</v>
      </c>
      <c r="H15" s="2" t="e">
        <f t="shared" si="5"/>
        <v>#DIV/0!</v>
      </c>
      <c r="I15" s="2">
        <f t="shared" si="6"/>
        <v>0</v>
      </c>
      <c r="J15" s="2">
        <f t="shared" si="7"/>
        <v>0</v>
      </c>
      <c r="O15">
        <v>0</v>
      </c>
      <c r="P15">
        <f t="shared" si="11"/>
        <v>0</v>
      </c>
      <c r="Q15">
        <f t="shared" si="12"/>
        <v>0</v>
      </c>
      <c r="R15" s="1">
        <v>0</v>
      </c>
      <c r="S15" s="1"/>
    </row>
    <row r="16" spans="1:19" x14ac:dyDescent="0.25">
      <c r="A16" s="2">
        <v>15</v>
      </c>
      <c r="B16" s="2">
        <f t="shared" si="0"/>
        <v>0</v>
      </c>
      <c r="C16" s="2">
        <f t="shared" si="8"/>
        <v>0</v>
      </c>
      <c r="D16" s="2">
        <f t="shared" si="1"/>
        <v>0</v>
      </c>
      <c r="E16" s="3">
        <f t="shared" si="2"/>
        <v>0</v>
      </c>
      <c r="F16" s="2" t="e">
        <f t="shared" ref="F16" si="13">ROUND((E16/B16),0)</f>
        <v>#DIV/0!</v>
      </c>
      <c r="G16" s="2" t="e">
        <f t="shared" ref="G16" si="14">ROUND((E16/C16),0)</f>
        <v>#DIV/0!</v>
      </c>
      <c r="H16" s="2" t="e">
        <f t="shared" ref="H16" si="15">ROUND((E16/D16),0)</f>
        <v>#DIV/0!</v>
      </c>
      <c r="I16" s="2">
        <f t="shared" ref="I16" si="16">T16</f>
        <v>0</v>
      </c>
      <c r="J16" s="2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1">
        <v>0</v>
      </c>
      <c r="S16" s="44"/>
    </row>
    <row r="17" spans="1:25" x14ac:dyDescent="0.25">
      <c r="A17" s="2">
        <v>16</v>
      </c>
      <c r="B17" s="2">
        <f t="shared" ref="B17:B21" si="20">Q17</f>
        <v>0</v>
      </c>
      <c r="C17" s="2">
        <f t="shared" ref="C17:C21" si="21">B17*1.2</f>
        <v>0</v>
      </c>
      <c r="D17" s="2">
        <f t="shared" ref="D17:D21" si="22">C17*1.2</f>
        <v>0</v>
      </c>
      <c r="E17" s="3">
        <f t="shared" ref="E17:E21" si="23">R17</f>
        <v>0</v>
      </c>
      <c r="F17" s="2" t="e">
        <f t="shared" ref="F17" si="24">ROUND((E17/B17),0)</f>
        <v>#DIV/0!</v>
      </c>
      <c r="G17" s="2" t="e">
        <f t="shared" ref="G17" si="25">ROUND((E17/C17),0)</f>
        <v>#DIV/0!</v>
      </c>
      <c r="H17" s="2" t="e">
        <f t="shared" ref="H17" si="26">ROUND((E17/D17),0)</f>
        <v>#DIV/0!</v>
      </c>
      <c r="I17" s="2">
        <f t="shared" ref="I17" si="27">T17</f>
        <v>0</v>
      </c>
      <c r="J17" s="2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1">
        <v>0</v>
      </c>
      <c r="S17" s="44"/>
    </row>
    <row r="18" spans="1:25" x14ac:dyDescent="0.25">
      <c r="A18" s="2">
        <v>17</v>
      </c>
      <c r="B18" s="2">
        <f t="shared" si="20"/>
        <v>0</v>
      </c>
      <c r="C18" s="2">
        <f t="shared" si="21"/>
        <v>0</v>
      </c>
      <c r="D18" s="2">
        <f t="shared" si="22"/>
        <v>0</v>
      </c>
      <c r="E18" s="3">
        <f t="shared" si="23"/>
        <v>0</v>
      </c>
      <c r="F18" s="2" t="e">
        <f t="shared" ref="F18:F21" si="31">ROUND((E18/B18),0)</f>
        <v>#DIV/0!</v>
      </c>
      <c r="G18" s="2" t="e">
        <f t="shared" ref="G18:G21" si="32">ROUND((E18/C18),0)</f>
        <v>#DIV/0!</v>
      </c>
      <c r="H18" s="2" t="e">
        <f t="shared" ref="H18:H21" si="33">ROUND((E18/D18),0)</f>
        <v>#DIV/0!</v>
      </c>
      <c r="I18" s="2">
        <f t="shared" ref="I18:J21" si="34">T18</f>
        <v>0</v>
      </c>
      <c r="J18" s="2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1">
        <v>0</v>
      </c>
      <c r="S18" s="45"/>
      <c r="T18" s="56"/>
      <c r="U18" s="56"/>
      <c r="V18" s="56"/>
      <c r="W18" s="8"/>
      <c r="X18" s="8"/>
      <c r="Y18" s="8"/>
    </row>
    <row r="19" spans="1:25" x14ac:dyDescent="0.25">
      <c r="A19" s="2">
        <v>18</v>
      </c>
      <c r="B19" s="2">
        <f t="shared" si="20"/>
        <v>0</v>
      </c>
      <c r="C19" s="2">
        <f t="shared" si="21"/>
        <v>0</v>
      </c>
      <c r="D19" s="2">
        <f t="shared" si="22"/>
        <v>0</v>
      </c>
      <c r="E19" s="3">
        <f t="shared" si="23"/>
        <v>0</v>
      </c>
      <c r="F19" s="2" t="e">
        <f t="shared" si="31"/>
        <v>#DIV/0!</v>
      </c>
      <c r="G19" s="2" t="e">
        <f t="shared" si="32"/>
        <v>#DIV/0!</v>
      </c>
      <c r="H19" s="2" t="e">
        <f t="shared" si="33"/>
        <v>#DIV/0!</v>
      </c>
      <c r="I19" s="2">
        <f t="shared" si="34"/>
        <v>0</v>
      </c>
      <c r="J19" s="2"/>
      <c r="O19">
        <v>0</v>
      </c>
      <c r="P19">
        <f>O19/1.2</f>
        <v>0</v>
      </c>
      <c r="Q19">
        <f t="shared" si="36"/>
        <v>0</v>
      </c>
      <c r="R19" s="1">
        <v>0</v>
      </c>
      <c r="S19" s="45"/>
      <c r="T19" s="57"/>
      <c r="U19" s="59" t="s">
        <v>73</v>
      </c>
      <c r="V19" s="59" t="s">
        <v>74</v>
      </c>
      <c r="W19" s="59" t="s">
        <v>75</v>
      </c>
      <c r="X19" s="59" t="s">
        <v>76</v>
      </c>
      <c r="Y19" s="8"/>
    </row>
    <row r="20" spans="1:25" ht="41.25" customHeight="1" x14ac:dyDescent="0.25">
      <c r="A20" s="2">
        <v>19</v>
      </c>
      <c r="B20" s="2">
        <f t="shared" ref="B20" si="37">Q20</f>
        <v>0</v>
      </c>
      <c r="C20" s="2">
        <f t="shared" ref="C20" si="38">B20*1.2</f>
        <v>0</v>
      </c>
      <c r="D20" s="2">
        <f t="shared" ref="D20" si="39">C20*1.2</f>
        <v>0</v>
      </c>
      <c r="E20" s="3">
        <f t="shared" ref="E20" si="40">R20</f>
        <v>0</v>
      </c>
      <c r="F20" s="2" t="e">
        <f t="shared" ref="F20" si="41">ROUND((E20/B20),0)</f>
        <v>#DIV/0!</v>
      </c>
      <c r="G20" s="2" t="e">
        <f t="shared" ref="G20" si="42">ROUND((E20/C20),0)</f>
        <v>#DIV/0!</v>
      </c>
      <c r="H20" s="2" t="e">
        <f t="shared" ref="H20" si="43">ROUND((E20/D20),0)</f>
        <v>#DIV/0!</v>
      </c>
      <c r="I20" s="2">
        <f t="shared" ref="I20" si="44">T20</f>
        <v>0</v>
      </c>
      <c r="J20" s="2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1">
        <v>0</v>
      </c>
      <c r="S20" s="45"/>
      <c r="T20" s="57"/>
      <c r="U20" s="59"/>
      <c r="V20" s="59"/>
      <c r="W20" s="59"/>
      <c r="X20" s="59"/>
      <c r="Y20" s="8"/>
    </row>
    <row r="21" spans="1:25" x14ac:dyDescent="0.25">
      <c r="A21" s="2">
        <v>20</v>
      </c>
      <c r="B21" s="2">
        <f t="shared" si="20"/>
        <v>0</v>
      </c>
      <c r="C21" s="2">
        <f t="shared" si="21"/>
        <v>0</v>
      </c>
      <c r="D21" s="2">
        <f t="shared" si="22"/>
        <v>0</v>
      </c>
      <c r="E21" s="3">
        <f t="shared" si="23"/>
        <v>0</v>
      </c>
      <c r="F21" s="2" t="e">
        <f t="shared" si="31"/>
        <v>#DIV/0!</v>
      </c>
      <c r="G21" s="2" t="e">
        <f t="shared" si="32"/>
        <v>#DIV/0!</v>
      </c>
      <c r="H21" s="2" t="e">
        <f t="shared" si="33"/>
        <v>#DIV/0!</v>
      </c>
      <c r="I21" s="2" t="str">
        <f t="shared" si="34"/>
        <v>Flat No.</v>
      </c>
      <c r="J21" s="2">
        <f t="shared" si="34"/>
        <v>903</v>
      </c>
      <c r="O21">
        <v>0</v>
      </c>
      <c r="P21">
        <f>O21/1.2</f>
        <v>0</v>
      </c>
      <c r="Q21">
        <f t="shared" si="36"/>
        <v>0</v>
      </c>
      <c r="R21" s="1">
        <v>0</v>
      </c>
      <c r="S21" s="45"/>
      <c r="T21" s="46" t="s">
        <v>77</v>
      </c>
      <c r="U21" s="46">
        <v>903</v>
      </c>
      <c r="V21" s="46">
        <v>1602</v>
      </c>
      <c r="W21" s="46">
        <v>803</v>
      </c>
      <c r="X21" s="46">
        <v>801</v>
      </c>
      <c r="Y21" s="8"/>
    </row>
    <row r="22" spans="1:25" s="7" customFormat="1" x14ac:dyDescent="0.25">
      <c r="S22" s="45"/>
      <c r="T22" s="46" t="s">
        <v>2</v>
      </c>
      <c r="U22" s="46" t="s">
        <v>78</v>
      </c>
      <c r="V22" s="46" t="s">
        <v>79</v>
      </c>
      <c r="W22" s="46" t="s">
        <v>80</v>
      </c>
      <c r="X22" s="46" t="s">
        <v>81</v>
      </c>
      <c r="Y22" s="8"/>
    </row>
    <row r="23" spans="1:25" s="7" customFormat="1" x14ac:dyDescent="0.25">
      <c r="S23" s="45"/>
      <c r="T23" s="47" t="s">
        <v>82</v>
      </c>
      <c r="U23" s="48">
        <v>1444</v>
      </c>
      <c r="V23" s="48">
        <v>1447</v>
      </c>
      <c r="W23" s="48">
        <v>1444</v>
      </c>
      <c r="X23" s="48">
        <v>1455</v>
      </c>
      <c r="Y23" s="8"/>
    </row>
    <row r="24" spans="1:25" s="7" customFormat="1" x14ac:dyDescent="0.25">
      <c r="F24" s="40"/>
      <c r="S24" s="45"/>
      <c r="T24" s="47" t="s">
        <v>59</v>
      </c>
      <c r="U24" s="48">
        <v>16000</v>
      </c>
      <c r="V24" s="48">
        <v>16500</v>
      </c>
      <c r="W24" s="48">
        <v>16000</v>
      </c>
      <c r="X24" s="49">
        <f>U24</f>
        <v>16000</v>
      </c>
      <c r="Y24" s="8"/>
    </row>
    <row r="25" spans="1:25" s="7" customFormat="1" x14ac:dyDescent="0.25">
      <c r="F25" s="41"/>
      <c r="S25" s="45"/>
      <c r="T25" s="47" t="s">
        <v>60</v>
      </c>
      <c r="U25" s="50">
        <f>U24*U23</f>
        <v>23104000</v>
      </c>
      <c r="V25" s="50">
        <f>V24*V23</f>
        <v>23875500</v>
      </c>
      <c r="W25" s="50">
        <f>W24*W23</f>
        <v>23104000</v>
      </c>
      <c r="X25" s="50">
        <f>X24*X23</f>
        <v>23280000</v>
      </c>
      <c r="Y25" s="8"/>
    </row>
    <row r="26" spans="1:25" s="7" customFormat="1" x14ac:dyDescent="0.25">
      <c r="F26" s="41"/>
      <c r="S26" s="45"/>
      <c r="T26" s="47" t="s">
        <v>13</v>
      </c>
      <c r="U26" s="50">
        <f>U25*95%</f>
        <v>21948800</v>
      </c>
      <c r="V26" s="50">
        <f>V25*95%</f>
        <v>22681725</v>
      </c>
      <c r="W26" s="50">
        <f>W25*95%</f>
        <v>21948800</v>
      </c>
      <c r="X26" s="50">
        <f>X25*95%</f>
        <v>22116000</v>
      </c>
      <c r="Y26" s="8"/>
    </row>
    <row r="27" spans="1:25" s="7" customFormat="1" x14ac:dyDescent="0.25">
      <c r="F27" s="41"/>
      <c r="S27" s="45"/>
      <c r="T27" s="47" t="s">
        <v>83</v>
      </c>
      <c r="U27" s="50">
        <f>U25*80%</f>
        <v>18483200</v>
      </c>
      <c r="V27" s="50">
        <f>V25*80%</f>
        <v>19100400</v>
      </c>
      <c r="W27" s="50">
        <f>W25*80%</f>
        <v>18483200</v>
      </c>
      <c r="X27" s="50">
        <f>X25*80%</f>
        <v>18624000</v>
      </c>
      <c r="Y27" s="8"/>
    </row>
    <row r="28" spans="1:25" s="7" customFormat="1" x14ac:dyDescent="0.25">
      <c r="C28" s="39" t="s">
        <v>61</v>
      </c>
      <c r="D28" s="39"/>
      <c r="F28" s="24" t="s">
        <v>57</v>
      </c>
      <c r="G28" s="24">
        <v>0</v>
      </c>
      <c r="S28" s="45"/>
      <c r="T28" s="57"/>
      <c r="U28" s="57"/>
      <c r="V28" s="57"/>
      <c r="W28" s="57"/>
      <c r="X28" s="57"/>
      <c r="Y28" s="8"/>
    </row>
    <row r="29" spans="1:25" s="7" customFormat="1" ht="15" customHeight="1" x14ac:dyDescent="0.25">
      <c r="C29" s="39" t="s">
        <v>1</v>
      </c>
      <c r="D29" s="39"/>
      <c r="F29" s="24" t="s">
        <v>58</v>
      </c>
      <c r="G29" s="24"/>
      <c r="H29" s="7" t="e">
        <f>G29/G28</f>
        <v>#DIV/0!</v>
      </c>
      <c r="S29" s="44"/>
      <c r="T29" s="13"/>
      <c r="U29" s="13"/>
      <c r="V29" s="13"/>
      <c r="W29" s="13"/>
      <c r="X29" s="13"/>
      <c r="Y29"/>
    </row>
    <row r="30" spans="1:25" s="7" customFormat="1" x14ac:dyDescent="0.25">
      <c r="F30" s="24" t="s">
        <v>59</v>
      </c>
      <c r="G30" s="24"/>
      <c r="S30" s="44"/>
      <c r="T30" s="13"/>
      <c r="U30" s="13"/>
      <c r="V30" s="13"/>
      <c r="W30" s="13"/>
      <c r="X30" s="13"/>
      <c r="Y30"/>
    </row>
    <row r="31" spans="1:25" s="7" customFormat="1" x14ac:dyDescent="0.25">
      <c r="C31" s="42"/>
      <c r="D31" s="42"/>
      <c r="F31" s="42" t="s">
        <v>60</v>
      </c>
      <c r="G31" s="42">
        <f>G29*G30</f>
        <v>0</v>
      </c>
      <c r="H31" s="7" t="e">
        <f>G31/D29</f>
        <v>#DIV/0!</v>
      </c>
      <c r="S31" s="44"/>
      <c r="T31"/>
      <c r="U31"/>
      <c r="V31"/>
      <c r="W31"/>
      <c r="X31"/>
      <c r="Y31"/>
    </row>
    <row r="32" spans="1:25" s="7" customFormat="1" x14ac:dyDescent="0.25">
      <c r="C32" s="42"/>
      <c r="D32" s="42"/>
      <c r="F32" s="42" t="s">
        <v>13</v>
      </c>
      <c r="G32" s="42">
        <f>G31*90%</f>
        <v>0</v>
      </c>
    </row>
    <row r="33" spans="3:7" s="7" customFormat="1" x14ac:dyDescent="0.25">
      <c r="C33" s="42"/>
      <c r="D33" s="42"/>
      <c r="F33" s="42" t="s">
        <v>14</v>
      </c>
      <c r="G33" s="42">
        <f>G31*80%</f>
        <v>0</v>
      </c>
    </row>
    <row r="34" spans="3:7" s="7" customFormat="1" x14ac:dyDescent="0.25">
      <c r="C34" s="42"/>
      <c r="D34" s="42"/>
    </row>
    <row r="35" spans="3:7" s="7" customFormat="1" x14ac:dyDescent="0.25">
      <c r="C35" s="42"/>
      <c r="D35" s="42"/>
    </row>
    <row r="36" spans="3:7" s="7" customFormat="1" x14ac:dyDescent="0.25"/>
    <row r="37" spans="3:7" s="7" customFormat="1" x14ac:dyDescent="0.25"/>
    <row r="38" spans="3:7" s="7" customFormat="1" x14ac:dyDescent="0.25"/>
    <row r="39" spans="3:7" s="7" customFormat="1" x14ac:dyDescent="0.25"/>
    <row r="40" spans="3:7" s="7" customFormat="1" x14ac:dyDescent="0.25"/>
  </sheetData>
  <mergeCells count="4">
    <mergeCell ref="U19:U20"/>
    <mergeCell ref="V19:V20"/>
    <mergeCell ref="W19:W20"/>
    <mergeCell ref="X19:X2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Depreciation</vt:lpstr>
      <vt:lpstr>Site Measurement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2025-02-14T05:05:27Z</dcterms:modified>
</cp:coreProperties>
</file>