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12AA3CB-12B4-464F-A24A-A3983B214ED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5" i="1"/>
  <c r="J13" i="1" l="1"/>
  <c r="J12" i="1"/>
  <c r="I15" i="1"/>
  <c r="I14" i="1"/>
  <c r="I13" i="1"/>
  <c r="I12" i="1"/>
  <c r="D28" i="1"/>
  <c r="D27" i="1"/>
  <c r="K26" i="1"/>
  <c r="G12" i="1"/>
  <c r="B35" i="1" l="1"/>
  <c r="B33" i="1"/>
  <c r="C34" i="1"/>
  <c r="C28" i="1"/>
  <c r="G13" i="1"/>
  <c r="C27" i="1"/>
  <c r="C26" i="1"/>
  <c r="B34" i="1"/>
  <c r="C35" i="1"/>
  <c r="B19" i="1"/>
  <c r="H28" i="1" l="1"/>
  <c r="H27" i="1"/>
  <c r="F35" i="1" l="1"/>
  <c r="F34" i="1"/>
  <c r="F33" i="1"/>
  <c r="G35" i="1" l="1"/>
  <c r="G34" i="1"/>
  <c r="G33" i="1"/>
  <c r="I28" i="1" l="1"/>
  <c r="G26" i="1"/>
  <c r="H26" i="1"/>
  <c r="B10" i="1"/>
  <c r="B11" i="1" s="1"/>
  <c r="B8" i="1"/>
  <c r="B6" i="1"/>
  <c r="B5" i="1"/>
  <c r="B14" i="1" s="1"/>
  <c r="B12" i="1" l="1"/>
  <c r="B13" i="1" s="1"/>
  <c r="B15" i="1" l="1"/>
  <c r="I35" i="1" l="1"/>
  <c r="I34" i="1"/>
  <c r="I33" i="1"/>
  <c r="B17" i="1"/>
  <c r="B20" i="1" s="1"/>
  <c r="I26" i="1"/>
  <c r="F26" i="1"/>
  <c r="B18" i="1" l="1"/>
  <c r="F27" i="1"/>
  <c r="G27" i="1"/>
  <c r="F28" i="1"/>
  <c r="G28" i="1"/>
  <c r="I27" i="1" l="1"/>
  <c r="G3" i="1" l="1"/>
</calcChain>
</file>

<file path=xl/sharedStrings.xml><?xml version="1.0" encoding="utf-8"?>
<sst xmlns="http://schemas.openxmlformats.org/spreadsheetml/2006/main" count="36" uniqueCount="28">
  <si>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</si>
  <si>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</si>
  <si>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</si>
  <si>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</si>
  <si>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</si>
  <si>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</si>
  <si>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</si>
  <si>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</si>
  <si>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</si>
  <si>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</si>
  <si>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</si>
  <si>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</si>
  <si>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</si>
  <si>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</si>
  <si>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</si>
  <si>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</si>
  <si>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</si>
  <si>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</si>
  <si>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</si>
  <si>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</si>
  <si>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</si>
  <si>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</si>
  <si>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</si>
  <si>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</si>
  <si>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</si>
  <si>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</si>
  <si>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 carpet</t>
  </si>
  <si>
    <t>IGR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</si>
</sst>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0" fillId="0" borderId="0" xfId="0" applyFont="1" applyAlignment="1">
      <alignment horizontal="center" wrapText="1"/>
    </xf>
    <xf numFmtId="0" fontId="0" fillId="0" borderId="7" xfId="0" applyFill="1" applyBorder="1"/>
    <xf numFmtId="43" fontId="0" fillId="0" borderId="1" xfId="0" applyNumberFormat="1" applyFill="1" applyBorder="1"/>
    <xf numFmtId="43" fontId="2" fillId="0" borderId="0" xfId="0" applyNumberFormat="1" applyFont="1" applyFill="1"/>
    <xf numFmtId="43" fontId="12" fillId="0" borderId="0" xfId="0" applyNumberFormat="1" applyFont="1" applyFill="1"/>
    <xf numFmtId="43" fontId="0" fillId="0" borderId="0" xfId="0" applyNumberFormat="1" applyFill="1"/>
    <xf numFmtId="43" fontId="15" fillId="0" borderId="0" xfId="0" applyNumberFormat="1" applyFont="1" applyFill="1"/>
    <xf numFmtId="0" fontId="15" fillId="0" borderId="0" xfId="0" applyFont="1" applyFill="1"/>
    <xf numFmtId="0" fontId="0" fillId="0" borderId="0" xfId="0" applyFill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1" fillId="0" borderId="1" xfId="0" applyNumberFormat="1" applyFont="1" applyFill="1" applyBorder="1"/>
    <xf numFmtId="43" fontId="16" fillId="0" borderId="1" xfId="0" applyNumberFormat="1" applyFont="1" applyFill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2" fillId="0" borderId="8" xfId="0" applyNumberFormat="1" applyFont="1" applyBorder="1"/>
    <xf numFmtId="0" fontId="7" fillId="0" borderId="1" xfId="0" applyFont="1" applyFill="1" applyBorder="1"/>
    <xf numFmtId="0" fontId="0" fillId="0" borderId="1" xfId="0" applyFill="1" applyBorder="1"/>
    <xf numFmtId="43" fontId="0" fillId="0" borderId="6" xfId="0" applyNumberFormat="1" applyFill="1" applyBorder="1"/>
    <xf numFmtId="0" fontId="14" fillId="0" borderId="1" xfId="0" applyFont="1" applyFill="1" applyBorder="1"/>
    <xf numFmtId="0" fontId="4" fillId="0" borderId="1" xfId="0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239349</xdr:colOff>
      <xdr:row>39</xdr:row>
      <xdr:rowOff>96300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BCE798-0466-4CE6-A11E-967BEEF0D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7525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220297</xdr:colOff>
      <xdr:row>40</xdr:row>
      <xdr:rowOff>96327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B362A8-3A61-419B-B851-624FCB28D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54697" cy="77163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267928</xdr:colOff>
      <xdr:row>41</xdr:row>
      <xdr:rowOff>10616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0D0B04-C314-4802-976D-0D451CF50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02328" cy="7821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topLeftCell="A4" zoomScaleNormal="100" workbookViewId="0">
      <selection activeCell="F20" sqref="F20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7">
        <v>13000</v>
      </c>
      <c r="C3" s="17"/>
      <c r="D3" s="10"/>
      <c r="E3">
        <v>2017</v>
      </c>
      <c r="F3" s="3">
        <v>2025</v>
      </c>
      <c r="G3" s="4">
        <f>F3-E3</f>
        <v>8</v>
      </c>
      <c r="L3" s="3"/>
      <c r="M3" s="4"/>
    </row>
    <row r="4" spans="1:17" ht="33" x14ac:dyDescent="0.3">
      <c r="A4" s="48" t="s">
        <v>1</v>
      </c>
      <c r="B4" s="47">
        <v>2500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7">
        <f>B3-B4</f>
        <v>10500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7">
        <f>B4</f>
        <v>2500</v>
      </c>
      <c r="C6" s="17"/>
      <c r="D6" s="57"/>
      <c r="E6" s="52"/>
      <c r="F6" s="3">
        <v>370</v>
      </c>
      <c r="G6" s="14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8</v>
      </c>
      <c r="C7" s="18"/>
      <c r="D7" s="51"/>
      <c r="E7" s="52"/>
      <c r="F7" s="3"/>
      <c r="G7" s="5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52</v>
      </c>
      <c r="C8" s="18"/>
      <c r="D8" s="51"/>
      <c r="E8" s="52"/>
      <c r="F8" s="37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51"/>
      <c r="E9" s="52"/>
      <c r="F9" s="37"/>
      <c r="G9" s="13"/>
      <c r="J9" s="25"/>
      <c r="M9" s="33"/>
      <c r="N9" s="23"/>
      <c r="O9" s="23"/>
      <c r="P9" s="23"/>
      <c r="Q9" s="23"/>
    </row>
    <row r="10" spans="1:17" ht="33" x14ac:dyDescent="0.3">
      <c r="A10" s="48" t="s">
        <v>7</v>
      </c>
      <c r="B10" s="16">
        <f>90*B7/B9</f>
        <v>12</v>
      </c>
      <c r="C10" s="18"/>
      <c r="D10" s="51"/>
      <c r="E10" s="53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9">
        <f>B10%</f>
        <v>0.12</v>
      </c>
      <c r="C11" s="28"/>
      <c r="D11" s="54"/>
      <c r="E11" s="52" t="s">
        <v>26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7">
        <f>B6*B11</f>
        <v>300</v>
      </c>
      <c r="C12" s="19"/>
      <c r="D12" s="55"/>
      <c r="E12" s="52">
        <v>275</v>
      </c>
      <c r="G12" s="13">
        <f>F6/E12</f>
        <v>1.3454545454545455</v>
      </c>
      <c r="H12" s="35"/>
      <c r="I12" s="23">
        <f>12.25*10.764</f>
        <v>131.85899999999998</v>
      </c>
      <c r="J12" s="25">
        <f>0.112+5.49+1.31+0.132+0.259</f>
        <v>7.3030000000000008</v>
      </c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7">
        <f>B6-B12</f>
        <v>2200</v>
      </c>
      <c r="C13" s="19"/>
      <c r="D13" s="56"/>
      <c r="E13" s="43">
        <f>E12*1.2</f>
        <v>330</v>
      </c>
      <c r="G13" s="13">
        <f>F6/E13</f>
        <v>1.1212121212121211</v>
      </c>
      <c r="H13" s="35"/>
      <c r="I13" s="23">
        <f>0.36*10.764</f>
        <v>3.8750399999999998</v>
      </c>
      <c r="J13" s="25">
        <f>J12*10.764</f>
        <v>78.609492000000003</v>
      </c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7">
        <f>B5</f>
        <v>10500</v>
      </c>
      <c r="C14" s="17"/>
      <c r="D14" s="40"/>
      <c r="E14" s="46">
        <v>12000</v>
      </c>
      <c r="F14" s="6"/>
      <c r="G14" s="13"/>
      <c r="H14" s="23"/>
      <c r="I14" s="23">
        <f>0.186*10.764</f>
        <v>2.0021039999999997</v>
      </c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7">
        <f>B14+B13</f>
        <v>12700</v>
      </c>
      <c r="C15" s="17"/>
      <c r="D15" s="40"/>
      <c r="E15" s="43">
        <f>E14*E13</f>
        <v>3960000</v>
      </c>
      <c r="F15" s="6"/>
      <c r="G15" s="13"/>
      <c r="H15" s="25"/>
      <c r="I15" s="25">
        <f>SUM(I12:I14)</f>
        <v>137.736144</v>
      </c>
      <c r="J15" s="25"/>
      <c r="K15" s="25"/>
      <c r="L15" s="22"/>
      <c r="M15" s="4"/>
    </row>
    <row r="16" spans="1:17" ht="16.5" x14ac:dyDescent="0.3">
      <c r="A16" s="16" t="s">
        <v>21</v>
      </c>
      <c r="B16" s="29">
        <v>370</v>
      </c>
      <c r="C16" s="29"/>
      <c r="D16" s="8"/>
      <c r="E16" s="5"/>
      <c r="F16" s="5"/>
      <c r="G16" s="5"/>
      <c r="H16" s="6"/>
      <c r="M16" s="24"/>
    </row>
    <row r="17" spans="1:14" ht="16.5" x14ac:dyDescent="0.3">
      <c r="A17" s="16" t="s">
        <v>11</v>
      </c>
      <c r="B17" s="50">
        <f>B15*B16</f>
        <v>4699000</v>
      </c>
      <c r="C17" s="20"/>
      <c r="D17" s="10"/>
      <c r="E17" s="5"/>
      <c r="F17" s="27"/>
      <c r="G17" s="5"/>
      <c r="H17" s="6"/>
      <c r="M17" s="5"/>
      <c r="N17" s="6"/>
    </row>
    <row r="18" spans="1:14" ht="16.5" x14ac:dyDescent="0.3">
      <c r="A18" s="16" t="s">
        <v>23</v>
      </c>
      <c r="B18" s="50">
        <f>B17*0.8</f>
        <v>3759200</v>
      </c>
      <c r="C18" s="20"/>
      <c r="D18" s="40"/>
      <c r="E18" s="41"/>
      <c r="F18" s="42"/>
      <c r="G18" s="41"/>
      <c r="H18" s="43"/>
      <c r="M18" s="5"/>
      <c r="N18" s="6"/>
    </row>
    <row r="19" spans="1:14" ht="18.75" x14ac:dyDescent="0.3">
      <c r="A19" s="16" t="s">
        <v>12</v>
      </c>
      <c r="B19" s="17">
        <f>370*B4</f>
        <v>925000</v>
      </c>
      <c r="C19" s="17"/>
      <c r="D19" s="40"/>
      <c r="E19" s="44"/>
      <c r="F19" s="44"/>
      <c r="G19" s="45"/>
      <c r="H19" s="46"/>
    </row>
    <row r="20" spans="1:14" ht="16.5" x14ac:dyDescent="0.3">
      <c r="A20" s="16" t="s">
        <v>16</v>
      </c>
      <c r="B20" s="17">
        <f>B17*0.03/12</f>
        <v>11747.5</v>
      </c>
      <c r="C20" s="30"/>
      <c r="D20" s="40"/>
      <c r="E20" s="43"/>
      <c r="F20" s="41"/>
      <c r="G20" s="46"/>
      <c r="H20" s="46"/>
    </row>
    <row r="21" spans="1:14" x14ac:dyDescent="0.25">
      <c r="B21" s="12"/>
    </row>
    <row r="22" spans="1:14" x14ac:dyDescent="0.25">
      <c r="B22" s="12"/>
    </row>
    <row r="24" spans="1:14" x14ac:dyDescent="0.25">
      <c r="C24" t="s">
        <v>14</v>
      </c>
    </row>
    <row r="25" spans="1:14" x14ac:dyDescent="0.25">
      <c r="B25" s="9" t="s">
        <v>15</v>
      </c>
      <c r="C25" s="8" t="s">
        <v>20</v>
      </c>
      <c r="D25" s="8" t="s">
        <v>24</v>
      </c>
      <c r="E25" s="8" t="s">
        <v>11</v>
      </c>
      <c r="F25" s="8" t="s">
        <v>17</v>
      </c>
      <c r="G25" s="8" t="s">
        <v>18</v>
      </c>
      <c r="H25" s="8" t="s">
        <v>19</v>
      </c>
      <c r="I25" s="8"/>
    </row>
    <row r="26" spans="1:14" ht="17.25" x14ac:dyDescent="0.3">
      <c r="B26" s="9">
        <v>450</v>
      </c>
      <c r="C26" s="8">
        <f>B26*1.2</f>
        <v>540</v>
      </c>
      <c r="D26" s="8">
        <v>650</v>
      </c>
      <c r="E26" s="8">
        <v>7900000</v>
      </c>
      <c r="F26" s="10">
        <f t="shared" ref="F26:F28" si="0">E26/B26</f>
        <v>17555.555555555555</v>
      </c>
      <c r="G26" s="10">
        <f>E26/C26</f>
        <v>14629.62962962963</v>
      </c>
      <c r="H26" s="10">
        <f>E26/D26</f>
        <v>12153.846153846154</v>
      </c>
      <c r="I26" s="8">
        <f>C26/B26</f>
        <v>1.2</v>
      </c>
      <c r="J26" s="15"/>
      <c r="K26">
        <f>D26/B26</f>
        <v>1.4444444444444444</v>
      </c>
    </row>
    <row r="27" spans="1:14" ht="17.25" x14ac:dyDescent="0.3">
      <c r="B27" s="9">
        <v>382</v>
      </c>
      <c r="C27" s="8">
        <f>B27*1.2</f>
        <v>458.4</v>
      </c>
      <c r="D27" s="8">
        <f>B27*1.35</f>
        <v>515.70000000000005</v>
      </c>
      <c r="E27" s="8">
        <v>5500000</v>
      </c>
      <c r="F27" s="10">
        <f t="shared" si="0"/>
        <v>14397.905759162304</v>
      </c>
      <c r="G27" s="10">
        <f>E27/C27</f>
        <v>11998.25479930192</v>
      </c>
      <c r="H27" s="10">
        <f>E27/D27</f>
        <v>10665.115377157261</v>
      </c>
      <c r="I27" s="8">
        <f>C27/B27</f>
        <v>1.2</v>
      </c>
      <c r="J27" s="15"/>
    </row>
    <row r="28" spans="1:14" x14ac:dyDescent="0.25">
      <c r="B28" s="9">
        <v>400</v>
      </c>
      <c r="C28" s="8">
        <f>B28*1.2</f>
        <v>480</v>
      </c>
      <c r="D28" s="8">
        <f>B28*1.35</f>
        <v>540</v>
      </c>
      <c r="E28" s="8">
        <v>6500000</v>
      </c>
      <c r="F28" s="10">
        <f t="shared" si="0"/>
        <v>16250</v>
      </c>
      <c r="G28" s="10">
        <f t="shared" ref="G28" si="1">E28/C28</f>
        <v>13541.666666666666</v>
      </c>
      <c r="H28" s="10">
        <f>E28/D28</f>
        <v>12037.037037037036</v>
      </c>
      <c r="I28" s="8">
        <f>C28/B28</f>
        <v>1.2</v>
      </c>
    </row>
    <row r="29" spans="1:14" x14ac:dyDescent="0.25">
      <c r="B29" s="9"/>
      <c r="C29" s="8"/>
      <c r="D29" s="8"/>
      <c r="E29" s="8"/>
      <c r="F29" s="10"/>
      <c r="G29" s="10"/>
      <c r="H29" s="10"/>
      <c r="I29" s="8"/>
    </row>
    <row r="30" spans="1:14" x14ac:dyDescent="0.25">
      <c r="B30" s="9"/>
      <c r="C30" s="8"/>
      <c r="D30" s="8"/>
      <c r="E30" s="10"/>
      <c r="F30" s="10"/>
      <c r="G30" s="10"/>
      <c r="H30" s="10"/>
      <c r="I30" s="8"/>
    </row>
    <row r="31" spans="1:14" x14ac:dyDescent="0.25">
      <c r="B31" s="9"/>
      <c r="C31" s="8"/>
      <c r="D31" s="8"/>
      <c r="E31" s="10"/>
      <c r="F31" s="10"/>
      <c r="G31" s="10"/>
      <c r="H31" s="10"/>
      <c r="I31" s="8"/>
    </row>
    <row r="32" spans="1:14" x14ac:dyDescent="0.25">
      <c r="A32" t="s">
        <v>27</v>
      </c>
      <c r="B32" s="58" t="s">
        <v>15</v>
      </c>
      <c r="C32" s="59" t="s">
        <v>20</v>
      </c>
      <c r="D32" s="59" t="s">
        <v>24</v>
      </c>
      <c r="E32" s="59" t="s">
        <v>11</v>
      </c>
      <c r="F32" s="59" t="s">
        <v>17</v>
      </c>
      <c r="G32" s="59" t="s">
        <v>18</v>
      </c>
      <c r="H32" s="46"/>
      <c r="I32" s="46"/>
    </row>
    <row r="33" spans="2:11" x14ac:dyDescent="0.25">
      <c r="B33" s="58">
        <f>C33/1.2</f>
        <v>495.83333333333337</v>
      </c>
      <c r="C33" s="59">
        <v>595</v>
      </c>
      <c r="D33" s="59"/>
      <c r="E33" s="59">
        <v>6350000</v>
      </c>
      <c r="F33" s="59">
        <f>E33/B33</f>
        <v>12806.72268907563</v>
      </c>
      <c r="G33" s="59">
        <f>E33/C33</f>
        <v>10672.268907563026</v>
      </c>
      <c r="H33" s="40"/>
      <c r="I33" s="60">
        <f>B15/G33</f>
        <v>1.19</v>
      </c>
      <c r="J33" s="6"/>
    </row>
    <row r="34" spans="2:11" x14ac:dyDescent="0.25">
      <c r="B34" s="58">
        <f>35.41*10.764</f>
        <v>381.15323999999993</v>
      </c>
      <c r="C34" s="59">
        <f>B34*1.1</f>
        <v>419.26856399999997</v>
      </c>
      <c r="D34" s="59"/>
      <c r="E34" s="59">
        <v>5000000</v>
      </c>
      <c r="F34" s="59">
        <f>E34/B34</f>
        <v>13118.083424923794</v>
      </c>
      <c r="G34" s="59">
        <f>E34/C34</f>
        <v>11925.530386294357</v>
      </c>
      <c r="H34" s="40"/>
      <c r="I34" s="60">
        <f>B15/G34</f>
        <v>1.06494215256</v>
      </c>
    </row>
    <row r="35" spans="2:11" x14ac:dyDescent="0.25">
      <c r="B35" s="58">
        <f>C35/1.2</f>
        <v>421.59</v>
      </c>
      <c r="C35" s="59">
        <f>47*10.764</f>
        <v>505.90799999999996</v>
      </c>
      <c r="D35" s="59"/>
      <c r="E35" s="59">
        <v>6000000</v>
      </c>
      <c r="F35" s="59">
        <f>E35/B35</f>
        <v>14231.836618515621</v>
      </c>
      <c r="G35" s="59">
        <f>E35/C35</f>
        <v>11859.863848763018</v>
      </c>
      <c r="H35" s="40"/>
      <c r="I35" s="60">
        <f>B15/G35</f>
        <v>1.0708385999999999</v>
      </c>
    </row>
    <row r="36" spans="2:11" x14ac:dyDescent="0.25">
      <c r="B36" s="59"/>
      <c r="C36" s="59"/>
      <c r="D36" s="59"/>
      <c r="E36" s="59"/>
      <c r="F36" s="59"/>
      <c r="G36" s="59"/>
      <c r="H36" s="40"/>
      <c r="I36" s="46"/>
      <c r="K36" s="6"/>
    </row>
    <row r="37" spans="2:11" x14ac:dyDescent="0.25">
      <c r="B37" s="59"/>
      <c r="C37" s="59"/>
      <c r="D37" s="59"/>
      <c r="E37" s="59"/>
      <c r="F37" s="59"/>
      <c r="G37" s="59"/>
      <c r="H37" s="40"/>
      <c r="I37" s="46"/>
    </row>
    <row r="38" spans="2:11" ht="15.75" x14ac:dyDescent="0.25">
      <c r="B38" s="61"/>
      <c r="C38" s="59"/>
      <c r="D38" s="59"/>
      <c r="E38" s="59"/>
      <c r="F38" s="59"/>
      <c r="G38" s="59"/>
      <c r="H38" s="59"/>
      <c r="I38" s="46"/>
    </row>
    <row r="39" spans="2:11" ht="15.75" x14ac:dyDescent="0.25">
      <c r="B39" s="62"/>
      <c r="C39" s="58"/>
      <c r="D39" s="59"/>
      <c r="E39" s="59"/>
      <c r="F39" s="59"/>
      <c r="G39" s="59"/>
      <c r="H39" s="59"/>
      <c r="I39" s="46"/>
    </row>
    <row r="40" spans="2:11" ht="15.75" x14ac:dyDescent="0.25">
      <c r="B40" s="62"/>
      <c r="C40" s="58"/>
      <c r="D40" s="59"/>
      <c r="E40" s="59"/>
      <c r="F40" s="59"/>
      <c r="G40" s="59"/>
      <c r="H40" s="59"/>
      <c r="I40" s="46"/>
    </row>
    <row r="41" spans="2:11" ht="15.75" x14ac:dyDescent="0.25">
      <c r="B41" s="22"/>
      <c r="C41" s="7"/>
      <c r="D41" s="39"/>
    </row>
    <row r="42" spans="2:11" ht="15.75" x14ac:dyDescent="0.25">
      <c r="B42" s="22"/>
      <c r="C42" s="7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2025-02-18T09:46:50Z</dcterms:modified>
</cp:coreProperties>
</file>