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N19" i="17" l="1"/>
  <c r="N13" i="16"/>
  <c r="Y43" i="4" l="1"/>
  <c r="P9" i="4" l="1"/>
  <c r="Q9" i="4" s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8" i="4" l="1"/>
  <c r="H6" i="4"/>
  <c r="H4" i="4"/>
  <c r="C3" i="4"/>
  <c r="D3" i="4" s="1"/>
  <c r="H3" i="4" s="1"/>
  <c r="H9" i="4"/>
  <c r="G8" i="4"/>
  <c r="G9" i="4"/>
  <c r="F8" i="4"/>
  <c r="F9" i="4"/>
  <c r="H5" i="4"/>
  <c r="H7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G3" i="4" l="1"/>
  <c r="W28" i="4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<sst xmlns="http://schemas.openxmlformats.org/spreadsheetml/2006/main" count="49" uniqueCount="43">
  <si>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</si>
  <si>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</si>
  <si>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</si>
  <si>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</si>
  <si>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</si>
  <si>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</si>
  <si>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</si>
  <si>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</si>
  <si>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</si>
  <si>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</si>
  <si>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</si>
  <si>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</si>
  <si>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</si>
  <si>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</si>
  <si>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</si>
  <si>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</si>
  <si>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</si>
  <si>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</si>
  <si>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</si>
  <si>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</si>
  <si>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</si>
  <si>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</si>
  <si>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</si>
  <si>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</si>
  <si>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</si>
  <si>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</si>
  <si>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</si>
  <si>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</si>
  <si>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</si>
  <si>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</si>
  <si>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</si>
  <si>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</si>
  <si>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</si>
  <si>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</si>
  <si>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</si>
  <si>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</si>
  <si>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</si>
  <si>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</si>
  <si>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</si>
  <si>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</si>
  <si>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</si>
  <si>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- Santacruz (West)  - Ganesh P Gurav Mrs Dhrasha G Gurav &amp; Mrs Jayashri P Gurav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</si>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</sst>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29430</xdr:colOff>
      <xdr:row>28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25430" cy="517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14</xdr:col>
      <xdr:colOff>38956</xdr:colOff>
      <xdr:row>31</xdr:row>
      <xdr:rowOff>143586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6134956" cy="50965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77061</xdr:colOff>
      <xdr:row>26</xdr:row>
      <xdr:rowOff>134033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73061" cy="48965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29430</xdr:colOff>
      <xdr:row>31</xdr:row>
      <xdr:rowOff>10251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25430" cy="5201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7</xdr:row>
      <xdr:rowOff>47625</xdr:rowOff>
    </xdr:from>
    <xdr:to>
      <xdr:col>10</xdr:col>
      <xdr:colOff>286606</xdr:colOff>
      <xdr:row>34</xdr:row>
      <xdr:rowOff>76922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381125"/>
          <a:ext cx="6134956" cy="5172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48482</xdr:colOff>
      <xdr:row>28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144482" cy="5182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2</xdr:row>
      <xdr:rowOff>19050</xdr:rowOff>
    </xdr:from>
    <xdr:to>
      <xdr:col>14</xdr:col>
      <xdr:colOff>372374</xdr:colOff>
      <xdr:row>32</xdr:row>
      <xdr:rowOff>48427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400050"/>
          <a:ext cx="6439799" cy="5744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267588</xdr:colOff>
      <xdr:row>31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63588" cy="5830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19</xdr:col>
      <xdr:colOff>230078</xdr:colOff>
      <xdr:row>34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0999"/>
          <a:ext cx="10593278" cy="616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J8" sqref="J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685</v>
      </c>
      <c r="C3" s="4">
        <f>B3*1.2</f>
        <v>822</v>
      </c>
      <c r="D3" s="4">
        <f t="shared" ref="D3:D9" si="2">C3*1.2</f>
        <v>986.4</v>
      </c>
      <c r="E3" s="5">
        <f t="shared" ref="E3:E9" si="3">R3</f>
        <v>17810000</v>
      </c>
      <c r="F3" s="9">
        <f t="shared" ref="F3:F9" si="4">ROUND((E3/B3),0)</f>
        <v>26000</v>
      </c>
      <c r="G3" s="9">
        <f t="shared" ref="G3:G9" si="5">ROUND((E3/C3),0)</f>
        <v>21667</v>
      </c>
      <c r="H3" s="9">
        <f t="shared" ref="H3:H9" si="6">ROUND((E3/D3),0)</f>
        <v>18056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685</v>
      </c>
      <c r="R3" s="2">
        <v>17810000</v>
      </c>
    </row>
    <row r="4" spans="1:20" x14ac:dyDescent="0.25">
      <c r="A4" s="4">
        <f t="shared" si="0"/>
        <v>0</v>
      </c>
      <c r="B4" s="4">
        <f t="shared" si="1"/>
        <v>650</v>
      </c>
      <c r="C4" s="4">
        <f t="shared" ref="C4:C9" si="9">B4*1.2</f>
        <v>780</v>
      </c>
      <c r="D4" s="4">
        <f t="shared" si="2"/>
        <v>936</v>
      </c>
      <c r="E4" s="5">
        <f t="shared" si="3"/>
        <v>16250000</v>
      </c>
      <c r="F4" s="9">
        <f t="shared" si="4"/>
        <v>25000</v>
      </c>
      <c r="G4" s="9">
        <f t="shared" si="5"/>
        <v>20833</v>
      </c>
      <c r="H4" s="9">
        <f t="shared" si="6"/>
        <v>17361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16250000</v>
      </c>
    </row>
    <row r="5" spans="1:20" x14ac:dyDescent="0.25">
      <c r="A5" s="4">
        <f t="shared" si="0"/>
        <v>0</v>
      </c>
      <c r="B5" s="4">
        <f t="shared" si="1"/>
        <v>685</v>
      </c>
      <c r="C5" s="4">
        <f t="shared" si="9"/>
        <v>822</v>
      </c>
      <c r="D5" s="4">
        <f t="shared" si="2"/>
        <v>986.4</v>
      </c>
      <c r="E5" s="5">
        <f t="shared" si="3"/>
        <v>17810000</v>
      </c>
      <c r="F5" s="9">
        <f t="shared" si="4"/>
        <v>26000</v>
      </c>
      <c r="G5" s="9">
        <f t="shared" si="5"/>
        <v>21667</v>
      </c>
      <c r="H5" s="9">
        <f t="shared" si="6"/>
        <v>18056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685</v>
      </c>
      <c r="R5" s="2">
        <v>17810000</v>
      </c>
    </row>
    <row r="6" spans="1:20" s="48" customFormat="1" x14ac:dyDescent="0.25">
      <c r="A6" s="46">
        <f t="shared" si="0"/>
        <v>0</v>
      </c>
      <c r="B6" s="46">
        <f t="shared" si="1"/>
        <v>650</v>
      </c>
      <c r="C6" s="46">
        <f t="shared" si="9"/>
        <v>780</v>
      </c>
      <c r="D6" s="46">
        <f t="shared" si="2"/>
        <v>936</v>
      </c>
      <c r="E6" s="47">
        <f t="shared" si="3"/>
        <v>19507500</v>
      </c>
      <c r="F6" s="46">
        <f t="shared" si="4"/>
        <v>30012</v>
      </c>
      <c r="G6" s="46">
        <f t="shared" si="5"/>
        <v>25010</v>
      </c>
      <c r="H6" s="46">
        <f t="shared" si="6"/>
        <v>20841</v>
      </c>
      <c r="I6" s="46" t="e">
        <f>#REF!</f>
        <v>#REF!</v>
      </c>
      <c r="J6" s="46">
        <f t="shared" si="7"/>
        <v>0</v>
      </c>
      <c r="O6" s="48">
        <v>0</v>
      </c>
      <c r="P6" s="48">
        <f t="shared" si="8"/>
        <v>0</v>
      </c>
      <c r="Q6" s="48">
        <v>650</v>
      </c>
      <c r="R6" s="45">
        <v>19507500</v>
      </c>
    </row>
    <row r="7" spans="1:20" s="48" customFormat="1" x14ac:dyDescent="0.25">
      <c r="A7" s="46">
        <f t="shared" si="0"/>
        <v>0</v>
      </c>
      <c r="B7" s="46">
        <f t="shared" si="1"/>
        <v>730</v>
      </c>
      <c r="C7" s="46">
        <f t="shared" si="9"/>
        <v>876</v>
      </c>
      <c r="D7" s="46">
        <f t="shared" si="2"/>
        <v>1051.2</v>
      </c>
      <c r="E7" s="47">
        <f t="shared" si="3"/>
        <v>22462000</v>
      </c>
      <c r="F7" s="46">
        <f t="shared" si="4"/>
        <v>30770</v>
      </c>
      <c r="G7" s="46">
        <f t="shared" si="5"/>
        <v>25642</v>
      </c>
      <c r="H7" s="46">
        <f t="shared" si="6"/>
        <v>21368</v>
      </c>
      <c r="I7" s="46" t="e">
        <f>#REF!</f>
        <v>#REF!</v>
      </c>
      <c r="J7" s="46">
        <f t="shared" si="7"/>
        <v>0</v>
      </c>
      <c r="O7" s="48">
        <v>0</v>
      </c>
      <c r="P7" s="48">
        <f t="shared" si="8"/>
        <v>0</v>
      </c>
      <c r="Q7" s="48">
        <v>730</v>
      </c>
      <c r="R7" s="45">
        <v>22462000</v>
      </c>
    </row>
    <row r="8" spans="1:20" x14ac:dyDescent="0.25">
      <c r="A8" s="4">
        <f t="shared" si="0"/>
        <v>0</v>
      </c>
      <c r="B8" s="4">
        <f t="shared" si="1"/>
        <v>685</v>
      </c>
      <c r="C8" s="4">
        <f t="shared" si="9"/>
        <v>822</v>
      </c>
      <c r="D8" s="4">
        <f t="shared" si="2"/>
        <v>986.4</v>
      </c>
      <c r="E8" s="5">
        <f t="shared" si="3"/>
        <v>17942000</v>
      </c>
      <c r="F8" s="9">
        <f t="shared" si="4"/>
        <v>26193</v>
      </c>
      <c r="G8" s="9">
        <f t="shared" si="5"/>
        <v>21827</v>
      </c>
      <c r="H8" s="9">
        <f t="shared" si="6"/>
        <v>18189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685</v>
      </c>
      <c r="R8" s="2">
        <v>17942000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0">P9/1.2</f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5" si="32">N16</f>
        <v>0</v>
      </c>
      <c r="B16" s="4">
        <f t="shared" ref="B16:B25" si="33">Q16</f>
        <v>1025</v>
      </c>
      <c r="C16" s="4">
        <f t="shared" ref="C16:C25" si="34">B16*1.2</f>
        <v>1230</v>
      </c>
      <c r="D16" s="4">
        <f t="shared" ref="D16:D25" si="35">C16*1.2</f>
        <v>1476</v>
      </c>
      <c r="E16" s="5">
        <f t="shared" ref="E16:E25" si="36">R16</f>
        <v>39100000</v>
      </c>
      <c r="F16" s="9">
        <f t="shared" ref="F16:F25" si="37">ROUND((E16/B16),0)</f>
        <v>38146</v>
      </c>
      <c r="G16" s="9">
        <f t="shared" ref="G16:G25" si="38">ROUND((E16/C16),0)</f>
        <v>31789</v>
      </c>
      <c r="H16" s="9">
        <f t="shared" ref="H16:H25" si="39">ROUND((E16/D16),0)</f>
        <v>26491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1025</v>
      </c>
      <c r="R16" s="2">
        <v>39100000</v>
      </c>
    </row>
    <row r="17" spans="1:25" s="48" customFormat="1" x14ac:dyDescent="0.25">
      <c r="A17" s="46">
        <f t="shared" si="32"/>
        <v>0</v>
      </c>
      <c r="B17" s="46">
        <f t="shared" si="33"/>
        <v>650</v>
      </c>
      <c r="C17" s="46">
        <f t="shared" si="34"/>
        <v>780</v>
      </c>
      <c r="D17" s="46">
        <f t="shared" si="35"/>
        <v>936</v>
      </c>
      <c r="E17" s="47">
        <f t="shared" si="36"/>
        <v>24000000</v>
      </c>
      <c r="F17" s="46">
        <f t="shared" si="37"/>
        <v>36923</v>
      </c>
      <c r="G17" s="46">
        <f t="shared" si="38"/>
        <v>30769</v>
      </c>
      <c r="H17" s="46">
        <f t="shared" si="39"/>
        <v>25641</v>
      </c>
      <c r="I17" s="46" t="e">
        <f>#REF!</f>
        <v>#REF!</v>
      </c>
      <c r="J17" s="46">
        <f t="shared" si="40"/>
        <v>0</v>
      </c>
      <c r="O17" s="48">
        <v>0</v>
      </c>
      <c r="P17" s="48">
        <f t="shared" si="41"/>
        <v>0</v>
      </c>
      <c r="Q17" s="48">
        <v>650</v>
      </c>
      <c r="R17" s="45">
        <v>24000000</v>
      </c>
    </row>
    <row r="18" spans="1:25" s="48" customFormat="1" x14ac:dyDescent="0.25">
      <c r="A18" s="46">
        <f t="shared" si="32"/>
        <v>0</v>
      </c>
      <c r="B18" s="46">
        <f t="shared" si="33"/>
        <v>629</v>
      </c>
      <c r="C18" s="46">
        <f t="shared" si="34"/>
        <v>754.8</v>
      </c>
      <c r="D18" s="46">
        <f t="shared" si="35"/>
        <v>905.75999999999988</v>
      </c>
      <c r="E18" s="47">
        <f t="shared" si="36"/>
        <v>22300000</v>
      </c>
      <c r="F18" s="46">
        <f t="shared" si="37"/>
        <v>35453</v>
      </c>
      <c r="G18" s="46">
        <f t="shared" si="38"/>
        <v>29544</v>
      </c>
      <c r="H18" s="46">
        <f t="shared" si="39"/>
        <v>24620</v>
      </c>
      <c r="I18" s="46" t="e">
        <f>#REF!</f>
        <v>#REF!</v>
      </c>
      <c r="J18" s="46">
        <f t="shared" si="40"/>
        <v>0</v>
      </c>
      <c r="O18" s="48">
        <v>0</v>
      </c>
      <c r="P18" s="48">
        <f t="shared" si="41"/>
        <v>0</v>
      </c>
      <c r="Q18" s="48">
        <v>629</v>
      </c>
      <c r="R18" s="45">
        <v>22300000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45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32000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F28" s="7" t="s">
        <v>42</v>
      </c>
      <c r="G28">
        <v>650</v>
      </c>
      <c r="S28" s="10"/>
      <c r="T28" s="10"/>
      <c r="U28" s="17" t="s">
        <v>15</v>
      </c>
      <c r="V28" s="18"/>
      <c r="W28" s="19">
        <f>W26-W27</f>
        <v>29500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59</v>
      </c>
      <c r="X31" s="31">
        <v>2024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3" t="s">
        <v>41</v>
      </c>
      <c r="Q33" s="43"/>
      <c r="R33" s="43"/>
      <c r="S33" s="43"/>
      <c r="T33" s="44"/>
      <c r="U33" s="21" t="s">
        <v>20</v>
      </c>
      <c r="V33" s="23"/>
      <c r="W33" s="24">
        <f>90*W30/W32</f>
        <v>1.5</v>
      </c>
      <c r="X33" s="24"/>
    </row>
    <row r="34" spans="15:25" ht="15.75" x14ac:dyDescent="0.25">
      <c r="U34" s="17"/>
      <c r="V34" s="26"/>
      <c r="W34" s="27">
        <v>0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29500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32000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650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20800000</v>
      </c>
      <c r="X42" s="33"/>
    </row>
    <row r="43" spans="15:25" ht="15.75" x14ac:dyDescent="0.25">
      <c r="S43" s="11"/>
      <c r="T43" s="10"/>
      <c r="U43" s="17" t="s">
        <v>25</v>
      </c>
      <c r="V43" s="23"/>
      <c r="W43" s="34">
        <f>W42*0.98</f>
        <v>20384000</v>
      </c>
      <c r="X43" s="35"/>
      <c r="Y43" s="41">
        <f>W43*0.75</f>
        <v>15288000</v>
      </c>
    </row>
    <row r="44" spans="15:25" ht="15.75" x14ac:dyDescent="0.25">
      <c r="S44" s="10"/>
      <c r="T44" s="10"/>
      <c r="U44" s="17" t="s">
        <v>26</v>
      </c>
      <c r="V44" s="23"/>
      <c r="W44" s="34">
        <f>W42*0.8</f>
        <v>16640000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1625000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43333.333333333336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Normal="100" workbookViewId="0">
      <selection activeCell="U7" sqref="U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Q6" sqref="Q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P19" sqref="P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0:N19"/>
  <sheetViews>
    <sheetView topLeftCell="A7" zoomScaleNormal="100" workbookViewId="0">
      <selection activeCell="N15" sqref="N15:N17"/>
    </sheetView>
  </sheetViews>
  <sheetFormatPr defaultRowHeight="15" x14ac:dyDescent="0.25"/>
  <cols>
    <col min="14" max="14" width="21.5703125" customWidth="1"/>
  </cols>
  <sheetData>
    <row r="10" spans="14:14" x14ac:dyDescent="0.25">
      <c r="N10">
        <v>18550000</v>
      </c>
    </row>
    <row r="11" spans="14:14" x14ac:dyDescent="0.25">
      <c r="N11">
        <v>927500</v>
      </c>
    </row>
    <row r="12" spans="14:14" x14ac:dyDescent="0.25">
      <c r="N12">
        <v>30000</v>
      </c>
    </row>
    <row r="13" spans="14:14" x14ac:dyDescent="0.25">
      <c r="N13">
        <f>SUM(N10:N12)</f>
        <v>19507500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6:N19"/>
  <sheetViews>
    <sheetView topLeftCell="A13" zoomScaleNormal="100" workbookViewId="0">
      <selection activeCell="N16" sqref="N16:N19"/>
    </sheetView>
  </sheetViews>
  <sheetFormatPr defaultRowHeight="15" x14ac:dyDescent="0.25"/>
  <cols>
    <col min="14" max="14" width="14.85546875" customWidth="1"/>
  </cols>
  <sheetData>
    <row r="16" spans="14:14" x14ac:dyDescent="0.25">
      <c r="N16">
        <v>22462000</v>
      </c>
    </row>
    <row r="17" spans="14:14" x14ac:dyDescent="0.25">
      <c r="N17">
        <v>1123100</v>
      </c>
    </row>
    <row r="18" spans="14:14" x14ac:dyDescent="0.25">
      <c r="N18">
        <v>30000</v>
      </c>
    </row>
    <row r="19" spans="14:14" x14ac:dyDescent="0.25">
      <c r="N19">
        <f>SUM(N16:N18)</f>
        <v>23615100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4" workbookViewId="0">
      <selection activeCell="E3" sqref="E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2025-02-17T08:08:32Z</dcterms:modified>
</cp:coreProperties>
</file>