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Listing3" sheetId="5" r:id="rId4"/>
    <sheet name="Listing4" sheetId="6" r:id="rId5"/>
    <sheet name="Sheet2" sheetId="7" r:id="rId6"/>
  </sheets>
  <calcPr calcId="124519"/>
</workbook>
</file>

<file path=xl/calcChain.xml><?xml version="1.0" encoding="utf-8"?>
<calcChain xmlns="http://schemas.openxmlformats.org/spreadsheetml/2006/main">
  <c r="M20" i="1"/>
  <c r="H7"/>
  <c r="C4"/>
  <c r="M26" l="1"/>
  <c r="J26"/>
  <c r="K26" s="1"/>
  <c r="L26" s="1"/>
  <c r="M25"/>
  <c r="J25"/>
  <c r="K25" s="1"/>
  <c r="L25" s="1"/>
  <c r="M24"/>
  <c r="J24"/>
  <c r="K24" s="1"/>
  <c r="L24" s="1"/>
  <c r="M23"/>
  <c r="J23"/>
  <c r="K23" s="1"/>
  <c r="L23" s="1"/>
  <c r="M22"/>
  <c r="J22"/>
  <c r="K22" s="1"/>
  <c r="L22" s="1"/>
  <c r="M21"/>
  <c r="J21"/>
  <c r="K21" s="1"/>
  <c r="L21" s="1"/>
  <c r="H20"/>
  <c r="I20" s="1"/>
  <c r="J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I7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7" l="1"/>
  <c r="C48" s="1"/>
  <c r="C53" l="1"/>
  <c r="C49"/>
  <c r="C50"/>
  <c r="C51" s="1"/>
  <c r="C52" s="1"/>
</calcChain>
</file>

<file path=xl/sharedStrings.xml><?xml version="1.0" encoding="utf-8"?>
<sst xmlns="http://schemas.openxmlformats.org/spreadsheetml/2006/main" count="28" uniqueCount="26">
  <si>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</si>
  <si>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</si>
  <si>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</si>
  <si>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</si>
  <si>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</si>
  <si>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</si>
  <si>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</si>
  <si>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</si>
  <si>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</si>
  <si>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</si>
  <si>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</si>
  <si>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</si>
  <si>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</si>
  <si>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</si>
  <si>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</si>
  <si>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</si>
  <si>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</si>
  <si>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</si>
  <si>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</si>
  <si>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</si>
  <si>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</si>
  <si>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</si>
  <si>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</si>
  <si>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</si>
  <si>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Interior Cost</t>
  </si>
  <si>
    <t>Structure Value + Interior Cost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</si>
</sst>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183173</xdr:rowOff>
    </xdr:from>
    <xdr:to>
      <xdr:col>14</xdr:col>
      <xdr:colOff>15386</xdr:colOff>
      <xdr:row>34</xdr:row>
      <xdr:rowOff>68873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54673"/>
          <a:ext cx="8580559" cy="579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133350</xdr:rowOff>
    </xdr:from>
    <xdr:to>
      <xdr:col>13</xdr:col>
      <xdr:colOff>485775</xdr:colOff>
      <xdr:row>32</xdr:row>
      <xdr:rowOff>171450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23850"/>
          <a:ext cx="8410575" cy="594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4</xdr:row>
      <xdr:rowOff>123825</xdr:rowOff>
    </xdr:from>
    <xdr:to>
      <xdr:col>10</xdr:col>
      <xdr:colOff>257175</xdr:colOff>
      <xdr:row>35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4775" y="885825"/>
          <a:ext cx="6248400" cy="58293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zoomScale="115" zoomScaleNormal="11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33" sqref="I33"/>
    </sheetView>
  </sheetViews>
  <sheetFormatPr defaultRowHeight="16.5"/>
  <cols>
    <col min="1" max="1" width="9.140625" style="59"/>
    <col min="2" max="2" width="27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150</v>
      </c>
      <c r="E2" s="4"/>
      <c r="F2" s="4"/>
      <c r="G2" s="23"/>
      <c r="H2" s="1"/>
    </row>
    <row r="3" spans="1:15">
      <c r="B3" s="22" t="s">
        <v>10</v>
      </c>
      <c r="C3" s="25">
        <v>53000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7950000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141.58000000000001</v>
      </c>
      <c r="D7" s="40">
        <v>2019</v>
      </c>
      <c r="E7" s="40">
        <v>2025</v>
      </c>
      <c r="F7" s="40">
        <v>60</v>
      </c>
      <c r="G7" s="58">
        <v>28500</v>
      </c>
      <c r="H7" s="67">
        <f>E7-D7</f>
        <v>6</v>
      </c>
      <c r="I7" s="68">
        <f>IF(H7&gt;=5,90*H7/F7,0)</f>
        <v>9</v>
      </c>
      <c r="J7" s="69">
        <f t="shared" ref="J7:J12" si="0">G7/100*I7</f>
        <v>2565</v>
      </c>
      <c r="K7" s="69">
        <f>ROUND((G7-J7),0)</f>
        <v>25935</v>
      </c>
      <c r="L7" s="69">
        <f>ROUND((K7*C7),0)</f>
        <v>3671877</v>
      </c>
      <c r="M7" s="69">
        <f>ROUND((C7*G7),0)</f>
        <v>4035030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 t="s">
        <v>24</v>
      </c>
      <c r="C20" s="61">
        <v>141.58000000000001</v>
      </c>
      <c r="D20" s="40">
        <v>0</v>
      </c>
      <c r="E20" s="40">
        <v>0</v>
      </c>
      <c r="F20" s="40">
        <v>0</v>
      </c>
      <c r="G20" s="58">
        <v>17200</v>
      </c>
      <c r="H20" s="67">
        <f t="shared" si="11"/>
        <v>0</v>
      </c>
      <c r="I20" s="68">
        <f t="shared" si="12"/>
        <v>0</v>
      </c>
      <c r="J20" s="69">
        <f t="shared" si="13"/>
        <v>0</v>
      </c>
      <c r="K20" s="69">
        <v>17200</v>
      </c>
      <c r="L20" s="69">
        <f t="shared" si="15"/>
        <v>2435176</v>
      </c>
      <c r="M20" s="69">
        <f>K20*C20</f>
        <v>2435176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v>0</v>
      </c>
      <c r="I21" s="68">
        <v>0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v>0</v>
      </c>
      <c r="I22" s="68">
        <v>0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v>0</v>
      </c>
      <c r="I23" s="68">
        <v>0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v>0</v>
      </c>
      <c r="I24" s="68">
        <v>0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v>0</v>
      </c>
      <c r="I25" s="68">
        <v>0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v>0</v>
      </c>
      <c r="I26" s="68">
        <v>0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6107053</v>
      </c>
      <c r="M27" s="15">
        <f>SUM(M7:M26)</f>
        <v>6470206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/>
      <c r="H39" s="14"/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7950000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25</v>
      </c>
      <c r="C47" s="70">
        <f>L27</f>
        <v>6107053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14057053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>
      <c r="B49" s="11" t="s">
        <v>13</v>
      </c>
      <c r="C49" s="70">
        <f>ROUND((C48*0.95),0)</f>
        <v>13354200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11245642.4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11245643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0.59999999962747097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11245642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5499675.0999999996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F11" sqref="F11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2" workbookViewId="0">
      <selection activeCell="F15" sqref="F15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topLeftCell="A21" zoomScale="130" zoomScaleNormal="130" workbookViewId="0">
      <selection activeCell="D25" sqref="D25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topLeftCell="A11" zoomScale="85" zoomScaleNormal="85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Listing1</vt:lpstr>
      <vt:lpstr>Listing2</vt:lpstr>
      <vt:lpstr>Listing3</vt:lpstr>
      <vt:lpstr>Listing4</vt:lpstr>
      <vt:lpstr>Sheet2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2025-02-13T06:35:53Z</dcterms:modified>
</cp:coreProperties>
</file>