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44525"/>
</workbook>
</file>

<file path=xl/calcChain.xml><?xml version="1.0" encoding="utf-8"?>
<calcChain xmlns="http://schemas.openxmlformats.org/spreadsheetml/2006/main">
  <c r="P14" i="15" l="1"/>
  <c r="Q16" i="13"/>
  <c r="S11" i="17"/>
  <c r="O6" i="15" l="1"/>
  <c r="R13" i="14"/>
  <c r="V40" i="4"/>
  <c r="S7" i="13"/>
  <c r="V36" i="4"/>
  <c r="G34" i="4"/>
  <c r="G33" i="4"/>
  <c r="P17" i="4" l="1"/>
  <c r="Q17" i="4" s="1"/>
  <c r="B17" i="4" s="1"/>
  <c r="C17" i="4" s="1"/>
  <c r="D17" i="4" s="1"/>
  <c r="J17" i="4"/>
  <c r="I17" i="4"/>
  <c r="E17" i="4"/>
  <c r="A17" i="4"/>
  <c r="P16" i="4"/>
  <c r="Q16" i="4" s="1"/>
  <c r="B16" i="4" s="1"/>
  <c r="C16" i="4" s="1"/>
  <c r="D16" i="4" s="1"/>
  <c r="J16" i="4"/>
  <c r="I16" i="4"/>
  <c r="E16" i="4"/>
  <c r="A16" i="4"/>
  <c r="P15" i="4"/>
  <c r="B15" i="4" s="1"/>
  <c r="C15" i="4" s="1"/>
  <c r="D15" i="4" s="1"/>
  <c r="J15" i="4"/>
  <c r="I15" i="4"/>
  <c r="E15" i="4"/>
  <c r="A15" i="4"/>
  <c r="P14" i="4"/>
  <c r="B14" i="4" s="1"/>
  <c r="C14" i="4" s="1"/>
  <c r="D14" i="4" s="1"/>
  <c r="J14" i="4"/>
  <c r="I14" i="4"/>
  <c r="E14" i="4"/>
  <c r="A14" i="4"/>
  <c r="P6" i="4"/>
  <c r="Q6" i="4" s="1"/>
  <c r="B6" i="4" s="1"/>
  <c r="C6" i="4" s="1"/>
  <c r="D6" i="4" s="1"/>
  <c r="J6" i="4"/>
  <c r="I6" i="4"/>
  <c r="E6" i="4"/>
  <c r="A6" i="4"/>
  <c r="P5" i="4"/>
  <c r="B5" i="4" s="1"/>
  <c r="C5" i="4" s="1"/>
  <c r="D5" i="4" s="1"/>
  <c r="J5" i="4"/>
  <c r="I5" i="4"/>
  <c r="E5" i="4"/>
  <c r="A5" i="4"/>
  <c r="P4" i="4"/>
  <c r="B4" i="4" s="1"/>
  <c r="C4" i="4" s="1"/>
  <c r="D4" i="4" s="1"/>
  <c r="J4" i="4"/>
  <c r="I4" i="4"/>
  <c r="E4" i="4"/>
  <c r="A4" i="4"/>
  <c r="H6" i="4" l="1"/>
  <c r="H17" i="4"/>
  <c r="H14" i="4"/>
  <c r="H15" i="4"/>
  <c r="H16" i="4"/>
  <c r="F14" i="4"/>
  <c r="F15" i="4"/>
  <c r="F16" i="4"/>
  <c r="F17" i="4"/>
  <c r="G14" i="4"/>
  <c r="G15" i="4"/>
  <c r="G16" i="4"/>
  <c r="G17" i="4"/>
  <c r="H4" i="4"/>
  <c r="H5" i="4"/>
  <c r="F5" i="4"/>
  <c r="F6" i="4"/>
  <c r="G4" i="4"/>
  <c r="G5" i="4"/>
  <c r="G6" i="4"/>
  <c r="F4" i="4"/>
  <c r="P8" i="4"/>
  <c r="Q8" i="4" s="1"/>
  <c r="B8" i="4" s="1"/>
  <c r="C8" i="4" s="1"/>
  <c r="D8" i="4" s="1"/>
  <c r="J8" i="4"/>
  <c r="I8" i="4"/>
  <c r="E8" i="4"/>
  <c r="A8" i="4"/>
  <c r="P7" i="4"/>
  <c r="Q7" i="4" s="1"/>
  <c r="B7" i="4" s="1"/>
  <c r="C7" i="4" s="1"/>
  <c r="D7" i="4" s="1"/>
  <c r="J7" i="4"/>
  <c r="I7" i="4"/>
  <c r="E7" i="4"/>
  <c r="A7" i="4"/>
  <c r="P3" i="4"/>
  <c r="B3" i="4" s="1"/>
  <c r="C3" i="4" s="1"/>
  <c r="D3" i="4" s="1"/>
  <c r="J3" i="4"/>
  <c r="I3" i="4"/>
  <c r="E3" i="4"/>
  <c r="A3" i="4"/>
  <c r="P25" i="4"/>
  <c r="Q25" i="4" s="1"/>
  <c r="B25" i="4" s="1"/>
  <c r="C25" i="4" s="1"/>
  <c r="D25" i="4" s="1"/>
  <c r="J25" i="4"/>
  <c r="I25" i="4"/>
  <c r="E25" i="4"/>
  <c r="A25" i="4"/>
  <c r="P24" i="4"/>
  <c r="Q24" i="4" s="1"/>
  <c r="B24" i="4" s="1"/>
  <c r="C24" i="4" s="1"/>
  <c r="D24" i="4" s="1"/>
  <c r="J24" i="4"/>
  <c r="I24" i="4"/>
  <c r="E24" i="4"/>
  <c r="A24" i="4"/>
  <c r="P23" i="4"/>
  <c r="Q23" i="4" s="1"/>
  <c r="B23" i="4" s="1"/>
  <c r="C23" i="4" s="1"/>
  <c r="D23" i="4" s="1"/>
  <c r="J23" i="4"/>
  <c r="I23" i="4"/>
  <c r="E23" i="4"/>
  <c r="A23" i="4"/>
  <c r="P22" i="4"/>
  <c r="Q22" i="4" s="1"/>
  <c r="B22" i="4" s="1"/>
  <c r="C22" i="4" s="1"/>
  <c r="D22" i="4" s="1"/>
  <c r="J22" i="4"/>
  <c r="I22" i="4"/>
  <c r="E22" i="4"/>
  <c r="A22" i="4"/>
  <c r="P21" i="4"/>
  <c r="Q21" i="4" s="1"/>
  <c r="B21" i="4" s="1"/>
  <c r="C21" i="4" s="1"/>
  <c r="D21" i="4" s="1"/>
  <c r="J21" i="4"/>
  <c r="I21" i="4"/>
  <c r="E21" i="4"/>
  <c r="A21" i="4"/>
  <c r="P20" i="4"/>
  <c r="Q20" i="4" s="1"/>
  <c r="B20" i="4" s="1"/>
  <c r="C20" i="4" s="1"/>
  <c r="D20" i="4" s="1"/>
  <c r="J20" i="4"/>
  <c r="I20" i="4"/>
  <c r="E20" i="4"/>
  <c r="A20" i="4"/>
  <c r="P19" i="4"/>
  <c r="Q19" i="4" s="1"/>
  <c r="B19" i="4" s="1"/>
  <c r="C19" i="4" s="1"/>
  <c r="D19" i="4" s="1"/>
  <c r="J19" i="4"/>
  <c r="I19" i="4"/>
  <c r="E19" i="4"/>
  <c r="A19" i="4"/>
  <c r="P18" i="4"/>
  <c r="Q18" i="4" s="1"/>
  <c r="B18" i="4" s="1"/>
  <c r="C18" i="4" s="1"/>
  <c r="D18" i="4" s="1"/>
  <c r="J18" i="4"/>
  <c r="I18" i="4"/>
  <c r="E18" i="4"/>
  <c r="A18" i="4"/>
  <c r="P13" i="4"/>
  <c r="B13" i="4" s="1"/>
  <c r="C13" i="4" s="1"/>
  <c r="D13" i="4" s="1"/>
  <c r="J13" i="4"/>
  <c r="I13" i="4"/>
  <c r="E13" i="4"/>
  <c r="A13" i="4"/>
  <c r="P11" i="4"/>
  <c r="Q11" i="4" s="1"/>
  <c r="B11" i="4" s="1"/>
  <c r="C11" i="4" s="1"/>
  <c r="D11" i="4" s="1"/>
  <c r="J11" i="4"/>
  <c r="I11" i="4"/>
  <c r="E11" i="4"/>
  <c r="A11" i="4"/>
  <c r="P10" i="4"/>
  <c r="Q10" i="4" s="1"/>
  <c r="B10" i="4" s="1"/>
  <c r="C10" i="4" s="1"/>
  <c r="D10" i="4" s="1"/>
  <c r="J10" i="4"/>
  <c r="I10" i="4"/>
  <c r="E10" i="4"/>
  <c r="A10" i="4"/>
  <c r="P9" i="4"/>
  <c r="Q9" i="4" s="1"/>
  <c r="B9" i="4" s="1"/>
  <c r="C9" i="4" s="1"/>
  <c r="D9" i="4" s="1"/>
  <c r="J9" i="4"/>
  <c r="I9" i="4"/>
  <c r="E9" i="4"/>
  <c r="A9" i="4"/>
  <c r="H11" i="4" l="1"/>
  <c r="H20" i="4"/>
  <c r="H8" i="4"/>
  <c r="H13" i="4"/>
  <c r="H21" i="4"/>
  <c r="H25" i="4"/>
  <c r="H3" i="4"/>
  <c r="H7" i="4"/>
  <c r="F3" i="4"/>
  <c r="F7" i="4"/>
  <c r="F8" i="4"/>
  <c r="G7" i="4"/>
  <c r="G8" i="4"/>
  <c r="G3" i="4"/>
  <c r="H18" i="4"/>
  <c r="H22" i="4"/>
  <c r="H19" i="4"/>
  <c r="H23" i="4"/>
  <c r="H24" i="4"/>
  <c r="F13" i="4"/>
  <c r="F19" i="4"/>
  <c r="F21" i="4"/>
  <c r="F22" i="4"/>
  <c r="F24" i="4"/>
  <c r="G13" i="4"/>
  <c r="G18" i="4"/>
  <c r="G19" i="4"/>
  <c r="G20" i="4"/>
  <c r="G21" i="4"/>
  <c r="G22" i="4"/>
  <c r="G23" i="4"/>
  <c r="G24" i="4"/>
  <c r="G25" i="4"/>
  <c r="F18" i="4"/>
  <c r="F20" i="4"/>
  <c r="F23" i="4"/>
  <c r="F25" i="4"/>
  <c r="H9" i="4"/>
  <c r="H10" i="4"/>
  <c r="F10" i="4"/>
  <c r="F11" i="4"/>
  <c r="F9" i="4"/>
  <c r="G9" i="4"/>
  <c r="G10" i="4"/>
  <c r="G11" i="4"/>
  <c r="V45" i="4"/>
  <c r="V39" i="4"/>
  <c r="V34" i="4"/>
  <c r="V35" i="4" s="1"/>
  <c r="V41" i="4" l="1"/>
  <c r="V42" i="4" s="1"/>
  <c r="V46" i="4" s="1"/>
  <c r="V47" i="4" l="1"/>
  <c r="V49" i="4"/>
  <c r="V48" i="4"/>
  <c r="R41" i="4"/>
  <c r="Q41" i="4"/>
  <c r="S41" i="4" l="1"/>
  <c r="S42" i="4" s="1"/>
  <c r="S44" i="4" s="1"/>
  <c r="S43" i="4" l="1"/>
</calcChain>
</file>

<file path=xl/sharedStrings.xml><?xml version="1.0" encoding="utf-8"?>
<sst xmlns="http://schemas.openxmlformats.org/spreadsheetml/2006/main" count="45" uniqueCount="40">
  <si>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</si>
  <si>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</si>
  <si>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</si>
  <si>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</si>
  <si>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</si>
  <si>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</si>
  <si>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</si>
  <si>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</si>
  <si>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</si>
  <si>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</si>
  <si>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</si>
  <si>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</si>
  <si>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</si>
  <si>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RV</t>
  </si>
  <si>
    <t>Remark</t>
  </si>
  <si>
    <t>F. no.</t>
  </si>
  <si>
    <t>BUA</t>
  </si>
  <si>
    <t>Rate</t>
  </si>
  <si>
    <t>FMV</t>
  </si>
  <si>
    <t>DSV</t>
  </si>
  <si>
    <t>Cosmos Format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</si>
  <si>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</si>
  <si>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</si>
  <si>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</si>
  <si>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</si>
  <si>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</si>
  <si>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</si>
  <si>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</si>
  <si>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</si>
  <si>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</si>
  <si>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Depreciated Fair Market Value</t>
  </si>
  <si>
    <t>Realisable</t>
  </si>
  <si>
    <t xml:space="preserve">Distress </t>
  </si>
  <si>
    <t>Rental</t>
  </si>
  <si>
    <t>Index II</t>
  </si>
  <si>
    <t>Price Indicators</t>
  </si>
  <si>
    <t>Agree CA</t>
  </si>
  <si>
    <t>CA</t>
  </si>
  <si>
    <t>Cosmos Bank ( Ambarnath Branch )  - Shri. Sunil Devchand Marathe</t>
  </si>
  <si>
    <t>As per BCC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</si>
</sst>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Arial Narrow"/>
      <family val="2"/>
    </font>
    <font>
      <sz val="11"/>
      <color theme="1"/>
      <name val="Arial Narrow"/>
      <family val="2"/>
    </font>
    <font>
      <sz val="11"/>
      <name val="Calibri"/>
      <family val="2"/>
      <scheme val="minor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/>
    <xf numFmtId="164" fontId="2" fillId="0" borderId="0" xfId="0" applyNumberFormat="1" applyFont="1"/>
    <xf numFmtId="0" fontId="8" fillId="0" borderId="1" xfId="0" applyFont="1" applyBorder="1"/>
    <xf numFmtId="164" fontId="9" fillId="0" borderId="0" xfId="1" applyFont="1" applyFill="1" applyBorder="1"/>
    <xf numFmtId="0" fontId="8" fillId="0" borderId="0" xfId="0" applyFont="1"/>
    <xf numFmtId="164" fontId="11" fillId="0" borderId="0" xfId="0" applyNumberFormat="1" applyFont="1"/>
    <xf numFmtId="0" fontId="11" fillId="0" borderId="0" xfId="0" applyFont="1"/>
    <xf numFmtId="0" fontId="8" fillId="0" borderId="2" xfId="0" applyFont="1" applyBorder="1"/>
    <xf numFmtId="0" fontId="8" fillId="0" borderId="3" xfId="0" applyFont="1" applyBorder="1"/>
    <xf numFmtId="164" fontId="11" fillId="0" borderId="3" xfId="0" applyNumberFormat="1" applyFont="1" applyBorder="1"/>
    <xf numFmtId="0" fontId="11" fillId="0" borderId="1" xfId="0" applyFont="1" applyBorder="1"/>
    <xf numFmtId="0" fontId="9" fillId="0" borderId="0" xfId="0" applyFont="1" applyFill="1"/>
    <xf numFmtId="10" fontId="9" fillId="0" borderId="0" xfId="0" applyNumberFormat="1" applyFont="1" applyFill="1"/>
    <xf numFmtId="0" fontId="10" fillId="0" borderId="1" xfId="0" applyFont="1" applyFill="1" applyBorder="1"/>
    <xf numFmtId="164" fontId="9" fillId="0" borderId="0" xfId="0" applyNumberFormat="1" applyFont="1" applyFill="1"/>
    <xf numFmtId="164" fontId="11" fillId="0" borderId="0" xfId="0" applyNumberFormat="1" applyFont="1" applyFill="1"/>
    <xf numFmtId="0" fontId="12" fillId="0" borderId="4" xfId="1" applyNumberFormat="1" applyFont="1" applyFill="1" applyBorder="1"/>
    <xf numFmtId="0" fontId="13" fillId="0" borderId="4" xfId="0" applyFont="1" applyBorder="1"/>
    <xf numFmtId="0" fontId="14" fillId="0" borderId="0" xfId="0" applyFont="1"/>
    <xf numFmtId="0" fontId="15" fillId="0" borderId="4" xfId="1" applyNumberFormat="1" applyFont="1" applyFill="1" applyBorder="1" applyAlignment="1">
      <alignment wrapText="1"/>
    </xf>
    <xf numFmtId="0" fontId="0" fillId="0" borderId="4" xfId="0" applyBorder="1"/>
    <xf numFmtId="0" fontId="15" fillId="0" borderId="4" xfId="1" applyNumberFormat="1" applyFont="1" applyFill="1" applyBorder="1"/>
    <xf numFmtId="0" fontId="12" fillId="0" borderId="4" xfId="0" applyFont="1" applyBorder="1"/>
    <xf numFmtId="164" fontId="0" fillId="0" borderId="4" xfId="0" applyNumberFormat="1" applyBorder="1"/>
    <xf numFmtId="0" fontId="13" fillId="0" borderId="4" xfId="1" applyNumberFormat="1" applyFont="1" applyBorder="1"/>
    <xf numFmtId="10" fontId="13" fillId="0" borderId="4" xfId="1" applyNumberFormat="1" applyFont="1" applyBorder="1"/>
    <xf numFmtId="164" fontId="13" fillId="0" borderId="4" xfId="0" applyNumberFormat="1" applyFont="1" applyBorder="1"/>
    <xf numFmtId="0" fontId="15" fillId="3" borderId="4" xfId="0" applyFont="1" applyFill="1" applyBorder="1"/>
    <xf numFmtId="164" fontId="2" fillId="3" borderId="4" xfId="0" applyNumberFormat="1" applyFont="1" applyFill="1" applyBorder="1"/>
    <xf numFmtId="165" fontId="14" fillId="0" borderId="0" xfId="0" applyNumberFormat="1" applyFont="1"/>
    <xf numFmtId="164" fontId="16" fillId="3" borderId="4" xfId="0" applyNumberFormat="1" applyFont="1" applyFill="1" applyBorder="1"/>
    <xf numFmtId="164" fontId="17" fillId="3" borderId="4" xfId="0" applyNumberFormat="1" applyFont="1" applyFill="1" applyBorder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4" borderId="0" xfId="0" applyFont="1" applyFill="1"/>
    <xf numFmtId="4" fontId="1" fillId="4" borderId="0" xfId="0" applyNumberFormat="1" applyFont="1" applyFill="1"/>
    <xf numFmtId="0" fontId="0" fillId="4" borderId="0" xfId="0" applyFill="1"/>
    <xf numFmtId="4" fontId="0" fillId="4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14</xdr:col>
      <xdr:colOff>10377</xdr:colOff>
      <xdr:row>27</xdr:row>
      <xdr:rowOff>181692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190500"/>
          <a:ext cx="6106377" cy="51346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6</xdr:row>
      <xdr:rowOff>0</xdr:rowOff>
    </xdr:from>
    <xdr:to>
      <xdr:col>14</xdr:col>
      <xdr:colOff>29430</xdr:colOff>
      <xdr:row>33</xdr:row>
      <xdr:rowOff>29297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1143000"/>
          <a:ext cx="6125430" cy="51727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143746</xdr:colOff>
      <xdr:row>29</xdr:row>
      <xdr:rowOff>96008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6239746" cy="543000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12</xdr:row>
      <xdr:rowOff>0</xdr:rowOff>
    </xdr:from>
    <xdr:to>
      <xdr:col>20</xdr:col>
      <xdr:colOff>87098</xdr:colOff>
      <xdr:row>44</xdr:row>
      <xdr:rowOff>10331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2286000"/>
          <a:ext cx="9840698" cy="577295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15</xdr:col>
      <xdr:colOff>468066</xdr:colOff>
      <xdr:row>37</xdr:row>
      <xdr:rowOff>77008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9612066" cy="57920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3"/>
  <sheetViews>
    <sheetView tabSelected="1" topLeftCell="D1" zoomScaleNormal="100" workbookViewId="0">
      <selection activeCell="P7" sqref="P7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32" customWidth="1"/>
    <col min="22" max="22" width="16.2851562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28.5" customHeight="1" x14ac:dyDescent="0.25">
      <c r="A2" s="47" t="s">
        <v>34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/>
      <c r="T2"/>
    </row>
    <row r="3" spans="1:20" s="51" customFormat="1" x14ac:dyDescent="0.25">
      <c r="A3" s="49">
        <f t="shared" ref="A3:A8" si="0">N3</f>
        <v>0</v>
      </c>
      <c r="B3" s="49">
        <f t="shared" ref="B3:B8" si="1">Q3</f>
        <v>511</v>
      </c>
      <c r="C3" s="49">
        <f t="shared" ref="C3:C8" si="2">B3*1.2</f>
        <v>613.19999999999993</v>
      </c>
      <c r="D3" s="49">
        <f t="shared" ref="D3:D8" si="3">C3*1.2</f>
        <v>735.83999999999992</v>
      </c>
      <c r="E3" s="50">
        <f t="shared" ref="E3:E8" si="4">R3</f>
        <v>2996000</v>
      </c>
      <c r="F3" s="49">
        <f t="shared" ref="F3:F8" si="5">ROUND((E3/B3),0)</f>
        <v>5863</v>
      </c>
      <c r="G3" s="49">
        <f t="shared" ref="G3:G8" si="6">ROUND((E3/C3),0)</f>
        <v>4886</v>
      </c>
      <c r="H3" s="49">
        <f t="shared" ref="H3:H8" si="7">ROUND((E3/D3),0)</f>
        <v>4072</v>
      </c>
      <c r="I3" s="49" t="e">
        <f>#REF!</f>
        <v>#REF!</v>
      </c>
      <c r="J3" s="49">
        <f t="shared" ref="J3:J8" si="8">S3</f>
        <v>0</v>
      </c>
      <c r="O3" s="51">
        <v>0</v>
      </c>
      <c r="P3" s="51">
        <f t="shared" ref="P3:P8" si="9">O3/1.2</f>
        <v>0</v>
      </c>
      <c r="Q3" s="51">
        <v>511</v>
      </c>
      <c r="R3" s="52">
        <v>2996000</v>
      </c>
    </row>
    <row r="4" spans="1:20" x14ac:dyDescent="0.25">
      <c r="A4" s="4">
        <f t="shared" ref="A4:A6" si="10">N4</f>
        <v>0</v>
      </c>
      <c r="B4" s="4">
        <f t="shared" ref="B4:B6" si="11">Q4</f>
        <v>680</v>
      </c>
      <c r="C4" s="4">
        <f t="shared" ref="C4:C6" si="12">B4*1.2</f>
        <v>816</v>
      </c>
      <c r="D4" s="4">
        <f t="shared" ref="D4:D6" si="13">C4*1.2</f>
        <v>979.19999999999993</v>
      </c>
      <c r="E4" s="5">
        <f t="shared" ref="E4:E6" si="14">R4</f>
        <v>3650000</v>
      </c>
      <c r="F4" s="4">
        <f t="shared" ref="F4:F6" si="15">ROUND((E4/B4),0)</f>
        <v>5368</v>
      </c>
      <c r="G4" s="4">
        <f t="shared" ref="G4:G6" si="16">ROUND((E4/C4),0)</f>
        <v>4473</v>
      </c>
      <c r="H4" s="9">
        <f t="shared" ref="H4:H6" si="17">ROUND((E4/D4),0)</f>
        <v>3728</v>
      </c>
      <c r="I4" s="4" t="e">
        <f>#REF!</f>
        <v>#REF!</v>
      </c>
      <c r="J4" s="4">
        <f t="shared" ref="J4:J6" si="18">S4</f>
        <v>0</v>
      </c>
      <c r="O4">
        <v>0</v>
      </c>
      <c r="P4">
        <f t="shared" ref="P4:P6" si="19">O4/1.2</f>
        <v>0</v>
      </c>
      <c r="Q4">
        <v>680</v>
      </c>
      <c r="R4" s="2">
        <v>3650000</v>
      </c>
    </row>
    <row r="5" spans="1:20" s="51" customFormat="1" x14ac:dyDescent="0.25">
      <c r="A5" s="49">
        <f t="shared" si="10"/>
        <v>0</v>
      </c>
      <c r="B5" s="49">
        <f t="shared" si="11"/>
        <v>850</v>
      </c>
      <c r="C5" s="49">
        <f t="shared" si="12"/>
        <v>1020</v>
      </c>
      <c r="D5" s="49">
        <f t="shared" si="13"/>
        <v>1224</v>
      </c>
      <c r="E5" s="50">
        <f t="shared" si="14"/>
        <v>5224000</v>
      </c>
      <c r="F5" s="49">
        <f t="shared" si="15"/>
        <v>6146</v>
      </c>
      <c r="G5" s="49">
        <f t="shared" si="16"/>
        <v>5122</v>
      </c>
      <c r="H5" s="49">
        <f t="shared" si="17"/>
        <v>4268</v>
      </c>
      <c r="I5" s="49" t="e">
        <f>#REF!</f>
        <v>#REF!</v>
      </c>
      <c r="J5" s="49">
        <f t="shared" si="18"/>
        <v>0</v>
      </c>
      <c r="O5" s="51">
        <v>0</v>
      </c>
      <c r="P5" s="51">
        <f t="shared" si="19"/>
        <v>0</v>
      </c>
      <c r="Q5" s="51">
        <v>850</v>
      </c>
      <c r="R5" s="52">
        <v>5224000</v>
      </c>
    </row>
    <row r="6" spans="1:20" x14ac:dyDescent="0.25">
      <c r="A6" s="4">
        <f t="shared" si="10"/>
        <v>0</v>
      </c>
      <c r="B6" s="4">
        <f t="shared" si="11"/>
        <v>0</v>
      </c>
      <c r="C6" s="4">
        <f t="shared" si="12"/>
        <v>0</v>
      </c>
      <c r="D6" s="4">
        <f t="shared" si="13"/>
        <v>0</v>
      </c>
      <c r="E6" s="5">
        <f t="shared" si="14"/>
        <v>0</v>
      </c>
      <c r="F6" s="4" t="e">
        <f t="shared" si="15"/>
        <v>#DIV/0!</v>
      </c>
      <c r="G6" s="4" t="e">
        <f t="shared" si="16"/>
        <v>#DIV/0!</v>
      </c>
      <c r="H6" s="9" t="e">
        <f t="shared" si="17"/>
        <v>#DIV/0!</v>
      </c>
      <c r="I6" s="4" t="e">
        <f>#REF!</f>
        <v>#REF!</v>
      </c>
      <c r="J6" s="4">
        <f t="shared" si="18"/>
        <v>0</v>
      </c>
      <c r="O6">
        <v>0</v>
      </c>
      <c r="P6">
        <f t="shared" si="19"/>
        <v>0</v>
      </c>
      <c r="Q6">
        <f t="shared" ref="Q6" si="20">P6/1.2</f>
        <v>0</v>
      </c>
      <c r="R6" s="2">
        <v>0</v>
      </c>
    </row>
    <row r="7" spans="1:20" x14ac:dyDescent="0.2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9" t="e">
        <f t="shared" si="7"/>
        <v>#DIV/0!</v>
      </c>
      <c r="I7" s="4" t="e">
        <f>#REF!</f>
        <v>#REF!</v>
      </c>
      <c r="J7" s="4">
        <f t="shared" si="8"/>
        <v>0</v>
      </c>
      <c r="O7">
        <v>0</v>
      </c>
      <c r="P7">
        <f t="shared" si="9"/>
        <v>0</v>
      </c>
      <c r="Q7">
        <f t="shared" ref="Q7:Q8" si="21">P7/1.2</f>
        <v>0</v>
      </c>
      <c r="R7" s="2">
        <v>0</v>
      </c>
    </row>
    <row r="8" spans="1:20" x14ac:dyDescent="0.2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9" t="e">
        <f t="shared" si="7"/>
        <v>#DIV/0!</v>
      </c>
      <c r="I8" s="4" t="e">
        <f>#REF!</f>
        <v>#REF!</v>
      </c>
      <c r="J8" s="4">
        <f t="shared" si="8"/>
        <v>0</v>
      </c>
      <c r="O8">
        <v>0</v>
      </c>
      <c r="P8">
        <f t="shared" si="9"/>
        <v>0</v>
      </c>
      <c r="Q8">
        <f t="shared" si="21"/>
        <v>0</v>
      </c>
      <c r="R8" s="2">
        <v>0</v>
      </c>
    </row>
    <row r="9" spans="1:20" x14ac:dyDescent="0.25">
      <c r="A9" s="4">
        <f t="shared" ref="A9:A11" si="22">N9</f>
        <v>0</v>
      </c>
      <c r="B9" s="4">
        <f t="shared" ref="B9:B11" si="23">Q9</f>
        <v>0</v>
      </c>
      <c r="C9" s="4">
        <f t="shared" ref="C9:C11" si="24">B9*1.2</f>
        <v>0</v>
      </c>
      <c r="D9" s="4">
        <f t="shared" ref="D9:D11" si="25">C9*1.2</f>
        <v>0</v>
      </c>
      <c r="E9" s="5">
        <f t="shared" ref="E9:E11" si="26">R9</f>
        <v>0</v>
      </c>
      <c r="F9" s="4" t="e">
        <f t="shared" ref="F9:F11" si="27">ROUND((E9/B9),0)</f>
        <v>#DIV/0!</v>
      </c>
      <c r="G9" s="4" t="e">
        <f t="shared" ref="G9:G11" si="28">ROUND((E9/C9),0)</f>
        <v>#DIV/0!</v>
      </c>
      <c r="H9" s="9" t="e">
        <f t="shared" ref="H9:H11" si="29">ROUND((E9/D9),0)</f>
        <v>#DIV/0!</v>
      </c>
      <c r="I9" s="4" t="e">
        <f>#REF!</f>
        <v>#REF!</v>
      </c>
      <c r="J9" s="4">
        <f t="shared" ref="J9:J11" si="30">S9</f>
        <v>0</v>
      </c>
      <c r="O9">
        <v>0</v>
      </c>
      <c r="P9">
        <f t="shared" ref="P9:Q11" si="31">O9/1.2</f>
        <v>0</v>
      </c>
      <c r="Q9">
        <f t="shared" si="31"/>
        <v>0</v>
      </c>
      <c r="R9" s="2">
        <v>0</v>
      </c>
    </row>
    <row r="10" spans="1:20" x14ac:dyDescent="0.25">
      <c r="A10" s="4">
        <f t="shared" si="22"/>
        <v>0</v>
      </c>
      <c r="B10" s="4">
        <f t="shared" si="23"/>
        <v>0</v>
      </c>
      <c r="C10" s="4">
        <f t="shared" si="24"/>
        <v>0</v>
      </c>
      <c r="D10" s="4">
        <f t="shared" si="25"/>
        <v>0</v>
      </c>
      <c r="E10" s="5">
        <f t="shared" si="26"/>
        <v>0</v>
      </c>
      <c r="F10" s="4" t="e">
        <f t="shared" si="27"/>
        <v>#DIV/0!</v>
      </c>
      <c r="G10" s="4" t="e">
        <f t="shared" si="28"/>
        <v>#DIV/0!</v>
      </c>
      <c r="H10" s="9" t="e">
        <f t="shared" si="29"/>
        <v>#DIV/0!</v>
      </c>
      <c r="I10" s="4" t="e">
        <f>#REF!</f>
        <v>#REF!</v>
      </c>
      <c r="J10" s="4">
        <f t="shared" si="30"/>
        <v>0</v>
      </c>
      <c r="O10">
        <v>0</v>
      </c>
      <c r="P10">
        <f t="shared" si="31"/>
        <v>0</v>
      </c>
      <c r="Q10">
        <f t="shared" si="31"/>
        <v>0</v>
      </c>
      <c r="R10" s="2">
        <v>0</v>
      </c>
    </row>
    <row r="11" spans="1:20" x14ac:dyDescent="0.25">
      <c r="A11" s="4">
        <f t="shared" si="22"/>
        <v>0</v>
      </c>
      <c r="B11" s="4">
        <f t="shared" si="23"/>
        <v>0</v>
      </c>
      <c r="C11" s="4">
        <f t="shared" si="24"/>
        <v>0</v>
      </c>
      <c r="D11" s="4">
        <f t="shared" si="25"/>
        <v>0</v>
      </c>
      <c r="E11" s="5">
        <f t="shared" si="26"/>
        <v>0</v>
      </c>
      <c r="F11" s="9" t="e">
        <f t="shared" si="27"/>
        <v>#DIV/0!</v>
      </c>
      <c r="G11" s="9" t="e">
        <f t="shared" si="28"/>
        <v>#DIV/0!</v>
      </c>
      <c r="H11" s="9" t="e">
        <f t="shared" si="29"/>
        <v>#DIV/0!</v>
      </c>
      <c r="I11" s="4" t="e">
        <f>#REF!</f>
        <v>#REF!</v>
      </c>
      <c r="J11" s="4">
        <f t="shared" si="30"/>
        <v>0</v>
      </c>
      <c r="O11">
        <v>0</v>
      </c>
      <c r="P11">
        <f t="shared" si="31"/>
        <v>0</v>
      </c>
      <c r="Q11">
        <f t="shared" si="31"/>
        <v>0</v>
      </c>
      <c r="R11" s="2">
        <v>0</v>
      </c>
    </row>
    <row r="12" spans="1:20" ht="36.75" customHeight="1" x14ac:dyDescent="0.25">
      <c r="A12" s="47" t="s">
        <v>35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</row>
    <row r="13" spans="1:20" ht="14.25" customHeight="1" x14ac:dyDescent="0.25">
      <c r="A13" s="4">
        <f t="shared" ref="A13:A25" si="32">N13</f>
        <v>0</v>
      </c>
      <c r="B13" s="4">
        <f t="shared" ref="B13:B25" si="33">Q13</f>
        <v>454</v>
      </c>
      <c r="C13" s="4">
        <f t="shared" ref="C13:C25" si="34">B13*1.2</f>
        <v>544.79999999999995</v>
      </c>
      <c r="D13" s="4">
        <f t="shared" ref="D13:D25" si="35">C13*1.2</f>
        <v>653.75999999999988</v>
      </c>
      <c r="E13" s="5">
        <f t="shared" ref="E13:E25" si="36">R13</f>
        <v>2145000</v>
      </c>
      <c r="F13" s="9">
        <f t="shared" ref="F13:F25" si="37">ROUND((E13/B13),0)</f>
        <v>4725</v>
      </c>
      <c r="G13" s="9">
        <f t="shared" ref="G13:G25" si="38">ROUND((E13/C13),0)</f>
        <v>3937</v>
      </c>
      <c r="H13" s="9">
        <f t="shared" ref="H13:H25" si="39">ROUND((E13/D13),0)</f>
        <v>3281</v>
      </c>
      <c r="I13" s="4" t="e">
        <f>#REF!</f>
        <v>#REF!</v>
      </c>
      <c r="J13" s="4">
        <f t="shared" ref="J13:J25" si="40">S13</f>
        <v>0</v>
      </c>
      <c r="O13">
        <v>0</v>
      </c>
      <c r="P13">
        <f t="shared" ref="P13:Q25" si="41">O13/1.2</f>
        <v>0</v>
      </c>
      <c r="Q13">
        <v>454</v>
      </c>
      <c r="R13" s="2">
        <v>2145000</v>
      </c>
    </row>
    <row r="14" spans="1:20" s="51" customFormat="1" ht="14.25" customHeight="1" x14ac:dyDescent="0.25">
      <c r="A14" s="49">
        <f t="shared" ref="A14:A17" si="42">N14</f>
        <v>0</v>
      </c>
      <c r="B14" s="49">
        <f t="shared" ref="B14:B17" si="43">Q14</f>
        <v>564</v>
      </c>
      <c r="C14" s="49">
        <f t="shared" ref="C14:C17" si="44">B14*1.2</f>
        <v>676.8</v>
      </c>
      <c r="D14" s="49">
        <f t="shared" ref="D14:D17" si="45">C14*1.2</f>
        <v>812.16</v>
      </c>
      <c r="E14" s="50">
        <f t="shared" ref="E14:E17" si="46">R14</f>
        <v>4300000</v>
      </c>
      <c r="F14" s="49">
        <f t="shared" ref="F14:F17" si="47">ROUND((E14/B14),0)</f>
        <v>7624</v>
      </c>
      <c r="G14" s="49">
        <f t="shared" ref="G14:G17" si="48">ROUND((E14/C14),0)</f>
        <v>6353</v>
      </c>
      <c r="H14" s="49">
        <f t="shared" ref="H14:H17" si="49">ROUND((E14/D14),0)</f>
        <v>5295</v>
      </c>
      <c r="I14" s="49" t="e">
        <f>#REF!</f>
        <v>#REF!</v>
      </c>
      <c r="J14" s="49">
        <f t="shared" ref="J14:J17" si="50">S14</f>
        <v>0</v>
      </c>
      <c r="O14" s="51">
        <v>0</v>
      </c>
      <c r="P14" s="51">
        <f t="shared" ref="P14:P17" si="51">O14/1.2</f>
        <v>0</v>
      </c>
      <c r="Q14" s="51">
        <v>564</v>
      </c>
      <c r="R14" s="52">
        <v>4300000</v>
      </c>
    </row>
    <row r="15" spans="1:20" s="51" customFormat="1" ht="14.25" customHeight="1" x14ac:dyDescent="0.25">
      <c r="A15" s="49">
        <f t="shared" si="42"/>
        <v>0</v>
      </c>
      <c r="B15" s="49">
        <f t="shared" si="43"/>
        <v>399</v>
      </c>
      <c r="C15" s="49">
        <f t="shared" si="44"/>
        <v>478.79999999999995</v>
      </c>
      <c r="D15" s="49">
        <f t="shared" si="45"/>
        <v>574.55999999999995</v>
      </c>
      <c r="E15" s="50">
        <f t="shared" si="46"/>
        <v>3223000</v>
      </c>
      <c r="F15" s="49">
        <f t="shared" si="47"/>
        <v>8078</v>
      </c>
      <c r="G15" s="49">
        <f t="shared" si="48"/>
        <v>6731</v>
      </c>
      <c r="H15" s="49">
        <f t="shared" si="49"/>
        <v>5610</v>
      </c>
      <c r="I15" s="49" t="e">
        <f>#REF!</f>
        <v>#REF!</v>
      </c>
      <c r="J15" s="49">
        <f t="shared" si="50"/>
        <v>0</v>
      </c>
      <c r="O15" s="51">
        <v>0</v>
      </c>
      <c r="P15" s="51">
        <f t="shared" si="51"/>
        <v>0</v>
      </c>
      <c r="Q15" s="51">
        <v>399</v>
      </c>
      <c r="R15" s="52">
        <v>3223000</v>
      </c>
    </row>
    <row r="16" spans="1:20" ht="14.25" customHeight="1" x14ac:dyDescent="0.25">
      <c r="A16" s="4">
        <f t="shared" si="42"/>
        <v>0</v>
      </c>
      <c r="B16" s="4">
        <f t="shared" si="43"/>
        <v>0</v>
      </c>
      <c r="C16" s="4">
        <f t="shared" si="44"/>
        <v>0</v>
      </c>
      <c r="D16" s="4">
        <f t="shared" si="45"/>
        <v>0</v>
      </c>
      <c r="E16" s="5">
        <f t="shared" si="46"/>
        <v>0</v>
      </c>
      <c r="F16" s="9" t="e">
        <f t="shared" si="47"/>
        <v>#DIV/0!</v>
      </c>
      <c r="G16" s="9" t="e">
        <f t="shared" si="48"/>
        <v>#DIV/0!</v>
      </c>
      <c r="H16" s="9" t="e">
        <f t="shared" si="49"/>
        <v>#DIV/0!</v>
      </c>
      <c r="I16" s="4" t="e">
        <f>#REF!</f>
        <v>#REF!</v>
      </c>
      <c r="J16" s="4">
        <f t="shared" si="50"/>
        <v>0</v>
      </c>
      <c r="O16">
        <v>0</v>
      </c>
      <c r="P16">
        <f t="shared" si="51"/>
        <v>0</v>
      </c>
      <c r="Q16">
        <f t="shared" ref="Q14:Q17" si="52">P16/1.2</f>
        <v>0</v>
      </c>
      <c r="R16" s="2">
        <v>0</v>
      </c>
    </row>
    <row r="17" spans="1:25" ht="14.25" customHeight="1" x14ac:dyDescent="0.25">
      <c r="A17" s="4">
        <f t="shared" si="42"/>
        <v>0</v>
      </c>
      <c r="B17" s="4">
        <f t="shared" si="43"/>
        <v>0</v>
      </c>
      <c r="C17" s="4">
        <f t="shared" si="44"/>
        <v>0</v>
      </c>
      <c r="D17" s="4">
        <f t="shared" si="45"/>
        <v>0</v>
      </c>
      <c r="E17" s="5">
        <f t="shared" si="46"/>
        <v>0</v>
      </c>
      <c r="F17" s="9" t="e">
        <f t="shared" si="47"/>
        <v>#DIV/0!</v>
      </c>
      <c r="G17" s="9" t="e">
        <f t="shared" si="48"/>
        <v>#DIV/0!</v>
      </c>
      <c r="H17" s="9" t="e">
        <f t="shared" si="49"/>
        <v>#DIV/0!</v>
      </c>
      <c r="I17" s="4" t="e">
        <f>#REF!</f>
        <v>#REF!</v>
      </c>
      <c r="J17" s="4">
        <f t="shared" si="50"/>
        <v>0</v>
      </c>
      <c r="O17">
        <v>0</v>
      </c>
      <c r="P17">
        <f t="shared" si="51"/>
        <v>0</v>
      </c>
      <c r="Q17">
        <f t="shared" si="52"/>
        <v>0</v>
      </c>
      <c r="R17" s="2">
        <v>0</v>
      </c>
    </row>
    <row r="18" spans="1:25" ht="14.25" customHeight="1" x14ac:dyDescent="0.25">
      <c r="A18" s="4">
        <f t="shared" si="32"/>
        <v>0</v>
      </c>
      <c r="B18" s="4">
        <f t="shared" si="33"/>
        <v>0</v>
      </c>
      <c r="C18" s="4">
        <f t="shared" si="34"/>
        <v>0</v>
      </c>
      <c r="D18" s="4">
        <f t="shared" si="35"/>
        <v>0</v>
      </c>
      <c r="E18" s="5">
        <f t="shared" si="36"/>
        <v>0</v>
      </c>
      <c r="F18" s="9" t="e">
        <f t="shared" si="37"/>
        <v>#DIV/0!</v>
      </c>
      <c r="G18" s="9" t="e">
        <f t="shared" si="38"/>
        <v>#DIV/0!</v>
      </c>
      <c r="H18" s="9" t="e">
        <f t="shared" si="39"/>
        <v>#DIV/0!</v>
      </c>
      <c r="I18" s="4" t="e">
        <f>#REF!</f>
        <v>#REF!</v>
      </c>
      <c r="J18" s="4">
        <f t="shared" si="40"/>
        <v>0</v>
      </c>
      <c r="O18">
        <v>0</v>
      </c>
      <c r="P18">
        <f t="shared" si="41"/>
        <v>0</v>
      </c>
      <c r="Q18">
        <f t="shared" si="41"/>
        <v>0</v>
      </c>
      <c r="R18" s="2">
        <v>0</v>
      </c>
    </row>
    <row r="19" spans="1:25" ht="14.25" customHeight="1" x14ac:dyDescent="0.25">
      <c r="A19" s="4">
        <f t="shared" si="32"/>
        <v>0</v>
      </c>
      <c r="B19" s="4">
        <f t="shared" si="33"/>
        <v>0</v>
      </c>
      <c r="C19" s="4">
        <f t="shared" si="34"/>
        <v>0</v>
      </c>
      <c r="D19" s="4">
        <f t="shared" si="35"/>
        <v>0</v>
      </c>
      <c r="E19" s="5">
        <f t="shared" si="36"/>
        <v>0</v>
      </c>
      <c r="F19" s="9" t="e">
        <f t="shared" si="37"/>
        <v>#DIV/0!</v>
      </c>
      <c r="G19" s="9" t="e">
        <f t="shared" si="38"/>
        <v>#DIV/0!</v>
      </c>
      <c r="H19" s="9" t="e">
        <f t="shared" si="39"/>
        <v>#DIV/0!</v>
      </c>
      <c r="I19" s="4" t="e">
        <f>#REF!</f>
        <v>#REF!</v>
      </c>
      <c r="J19" s="4">
        <f t="shared" si="40"/>
        <v>0</v>
      </c>
      <c r="O19">
        <v>0</v>
      </c>
      <c r="P19">
        <f t="shared" si="41"/>
        <v>0</v>
      </c>
      <c r="Q19">
        <f t="shared" si="41"/>
        <v>0</v>
      </c>
      <c r="R19" s="2">
        <v>0</v>
      </c>
    </row>
    <row r="20" spans="1:25" ht="14.25" customHeight="1" x14ac:dyDescent="0.25">
      <c r="A20" s="4">
        <f t="shared" si="32"/>
        <v>0</v>
      </c>
      <c r="B20" s="4">
        <f t="shared" si="33"/>
        <v>0</v>
      </c>
      <c r="C20" s="4">
        <f t="shared" si="34"/>
        <v>0</v>
      </c>
      <c r="D20" s="4">
        <f t="shared" si="35"/>
        <v>0</v>
      </c>
      <c r="E20" s="5">
        <f t="shared" si="36"/>
        <v>0</v>
      </c>
      <c r="F20" s="9" t="e">
        <f t="shared" si="37"/>
        <v>#DIV/0!</v>
      </c>
      <c r="G20" s="9" t="e">
        <f t="shared" si="38"/>
        <v>#DIV/0!</v>
      </c>
      <c r="H20" s="9" t="e">
        <f t="shared" si="39"/>
        <v>#DIV/0!</v>
      </c>
      <c r="I20" s="4" t="e">
        <f>#REF!</f>
        <v>#REF!</v>
      </c>
      <c r="J20" s="4">
        <f t="shared" si="40"/>
        <v>0</v>
      </c>
      <c r="O20">
        <v>0</v>
      </c>
      <c r="P20">
        <f t="shared" si="41"/>
        <v>0</v>
      </c>
      <c r="Q20">
        <f t="shared" si="41"/>
        <v>0</v>
      </c>
      <c r="R20" s="2">
        <v>0</v>
      </c>
    </row>
    <row r="21" spans="1:25" ht="14.25" customHeight="1" x14ac:dyDescent="0.25">
      <c r="A21" s="4">
        <f t="shared" si="32"/>
        <v>0</v>
      </c>
      <c r="B21" s="4">
        <f t="shared" si="33"/>
        <v>0</v>
      </c>
      <c r="C21" s="4">
        <f t="shared" si="34"/>
        <v>0</v>
      </c>
      <c r="D21" s="4">
        <f t="shared" si="35"/>
        <v>0</v>
      </c>
      <c r="E21" s="5">
        <f t="shared" si="36"/>
        <v>0</v>
      </c>
      <c r="F21" s="9" t="e">
        <f t="shared" si="37"/>
        <v>#DIV/0!</v>
      </c>
      <c r="G21" s="9" t="e">
        <f t="shared" si="38"/>
        <v>#DIV/0!</v>
      </c>
      <c r="H21" s="9" t="e">
        <f t="shared" si="39"/>
        <v>#DIV/0!</v>
      </c>
      <c r="I21" s="4" t="e">
        <f>#REF!</f>
        <v>#REF!</v>
      </c>
      <c r="J21" s="4">
        <f t="shared" si="40"/>
        <v>0</v>
      </c>
      <c r="O21">
        <v>0</v>
      </c>
      <c r="P21">
        <f t="shared" si="41"/>
        <v>0</v>
      </c>
      <c r="Q21">
        <f t="shared" si="41"/>
        <v>0</v>
      </c>
      <c r="R21" s="2">
        <v>0</v>
      </c>
    </row>
    <row r="22" spans="1:25" ht="14.25" customHeight="1" x14ac:dyDescent="0.25">
      <c r="A22" s="4">
        <f t="shared" si="32"/>
        <v>0</v>
      </c>
      <c r="B22" s="4">
        <f t="shared" si="33"/>
        <v>0</v>
      </c>
      <c r="C22" s="4">
        <f t="shared" si="34"/>
        <v>0</v>
      </c>
      <c r="D22" s="4">
        <f t="shared" si="35"/>
        <v>0</v>
      </c>
      <c r="E22" s="5">
        <f t="shared" si="36"/>
        <v>0</v>
      </c>
      <c r="F22" s="9" t="e">
        <f t="shared" si="37"/>
        <v>#DIV/0!</v>
      </c>
      <c r="G22" s="9" t="e">
        <f t="shared" si="38"/>
        <v>#DIV/0!</v>
      </c>
      <c r="H22" s="9" t="e">
        <f t="shared" si="39"/>
        <v>#DIV/0!</v>
      </c>
      <c r="I22" s="4" t="e">
        <f>#REF!</f>
        <v>#REF!</v>
      </c>
      <c r="J22" s="4">
        <f t="shared" si="40"/>
        <v>0</v>
      </c>
      <c r="O22">
        <v>0</v>
      </c>
      <c r="P22">
        <f t="shared" si="41"/>
        <v>0</v>
      </c>
      <c r="Q22">
        <f t="shared" si="41"/>
        <v>0</v>
      </c>
      <c r="R22" s="2">
        <v>0</v>
      </c>
    </row>
    <row r="23" spans="1:25" ht="14.25" customHeight="1" x14ac:dyDescent="0.25">
      <c r="A23" s="4">
        <f t="shared" si="32"/>
        <v>0</v>
      </c>
      <c r="B23" s="4">
        <f t="shared" si="33"/>
        <v>0</v>
      </c>
      <c r="C23" s="4">
        <f t="shared" si="34"/>
        <v>0</v>
      </c>
      <c r="D23" s="4">
        <f t="shared" si="35"/>
        <v>0</v>
      </c>
      <c r="E23" s="5">
        <f t="shared" si="36"/>
        <v>0</v>
      </c>
      <c r="F23" s="9" t="e">
        <f t="shared" si="37"/>
        <v>#DIV/0!</v>
      </c>
      <c r="G23" s="9" t="e">
        <f t="shared" si="38"/>
        <v>#DIV/0!</v>
      </c>
      <c r="H23" s="9" t="e">
        <f t="shared" si="39"/>
        <v>#DIV/0!</v>
      </c>
      <c r="I23" s="4" t="e">
        <f>#REF!</f>
        <v>#REF!</v>
      </c>
      <c r="J23" s="4">
        <f t="shared" si="40"/>
        <v>0</v>
      </c>
      <c r="O23">
        <v>0</v>
      </c>
      <c r="P23">
        <f t="shared" si="41"/>
        <v>0</v>
      </c>
      <c r="Q23">
        <f t="shared" si="41"/>
        <v>0</v>
      </c>
      <c r="R23" s="2">
        <v>0</v>
      </c>
    </row>
    <row r="24" spans="1:25" ht="14.25" customHeight="1" x14ac:dyDescent="0.25">
      <c r="A24" s="4">
        <f t="shared" si="32"/>
        <v>0</v>
      </c>
      <c r="B24" s="4">
        <f t="shared" si="33"/>
        <v>0</v>
      </c>
      <c r="C24" s="4">
        <f t="shared" si="34"/>
        <v>0</v>
      </c>
      <c r="D24" s="4">
        <f t="shared" si="35"/>
        <v>0</v>
      </c>
      <c r="E24" s="5">
        <f t="shared" si="36"/>
        <v>0</v>
      </c>
      <c r="F24" s="9" t="e">
        <f t="shared" si="37"/>
        <v>#DIV/0!</v>
      </c>
      <c r="G24" s="9" t="e">
        <f t="shared" si="38"/>
        <v>#DIV/0!</v>
      </c>
      <c r="H24" s="9" t="e">
        <f t="shared" si="39"/>
        <v>#DIV/0!</v>
      </c>
      <c r="I24" s="4" t="e">
        <f>#REF!</f>
        <v>#REF!</v>
      </c>
      <c r="J24" s="4">
        <f t="shared" si="40"/>
        <v>0</v>
      </c>
      <c r="O24">
        <v>0</v>
      </c>
      <c r="P24">
        <f t="shared" si="41"/>
        <v>0</v>
      </c>
      <c r="Q24">
        <f t="shared" si="41"/>
        <v>0</v>
      </c>
      <c r="R24" s="2">
        <v>0</v>
      </c>
    </row>
    <row r="25" spans="1:25" x14ac:dyDescent="0.25">
      <c r="A25" s="4">
        <f t="shared" si="32"/>
        <v>0</v>
      </c>
      <c r="B25" s="4">
        <f t="shared" si="33"/>
        <v>0</v>
      </c>
      <c r="C25" s="4">
        <f t="shared" si="34"/>
        <v>0</v>
      </c>
      <c r="D25" s="4">
        <f t="shared" si="35"/>
        <v>0</v>
      </c>
      <c r="E25" s="5">
        <f t="shared" si="36"/>
        <v>0</v>
      </c>
      <c r="F25" s="9" t="e">
        <f t="shared" si="37"/>
        <v>#DIV/0!</v>
      </c>
      <c r="G25" s="9" t="e">
        <f t="shared" si="38"/>
        <v>#DIV/0!</v>
      </c>
      <c r="H25" s="4" t="e">
        <f t="shared" si="39"/>
        <v>#DIV/0!</v>
      </c>
      <c r="I25" s="4" t="e">
        <f>#REF!</f>
        <v>#REF!</v>
      </c>
      <c r="J25" s="4">
        <f t="shared" si="40"/>
        <v>0</v>
      </c>
      <c r="O25">
        <v>0</v>
      </c>
      <c r="P25">
        <f t="shared" si="41"/>
        <v>0</v>
      </c>
      <c r="Q25">
        <f t="shared" si="41"/>
        <v>0</v>
      </c>
      <c r="R25" s="2">
        <v>0</v>
      </c>
    </row>
    <row r="26" spans="1:25" x14ac:dyDescent="0.25">
      <c r="A26" s="4"/>
      <c r="B26" s="4"/>
      <c r="C26" s="4"/>
      <c r="D26" s="4"/>
      <c r="F26"/>
      <c r="I26" s="4"/>
      <c r="J26" s="4"/>
      <c r="R26" s="2"/>
    </row>
    <row r="27" spans="1:25" x14ac:dyDescent="0.25">
      <c r="A27" s="4"/>
      <c r="B27" s="4"/>
      <c r="C27" s="4"/>
      <c r="D27" s="4"/>
      <c r="F27"/>
      <c r="I27" s="4"/>
      <c r="J27" s="4"/>
      <c r="R27" s="2"/>
    </row>
    <row r="28" spans="1:25" x14ac:dyDescent="0.25">
      <c r="A28" s="4"/>
      <c r="B28" s="4"/>
      <c r="C28" s="4"/>
      <c r="D28" s="4"/>
      <c r="F28"/>
      <c r="I28" s="4"/>
      <c r="J28" s="4"/>
      <c r="R28" s="2"/>
    </row>
    <row r="29" spans="1:25" x14ac:dyDescent="0.25">
      <c r="A29" s="4"/>
      <c r="B29" s="4"/>
      <c r="C29" s="4"/>
      <c r="D29" s="4"/>
      <c r="F29"/>
      <c r="I29" s="4"/>
      <c r="J29" s="4"/>
      <c r="R29" s="2"/>
    </row>
    <row r="30" spans="1:25" x14ac:dyDescent="0.25">
      <c r="A30" s="4"/>
      <c r="B30" s="4"/>
      <c r="C30" s="4"/>
      <c r="D30" s="4"/>
      <c r="F30"/>
      <c r="I30" s="4"/>
      <c r="J30" s="4"/>
      <c r="R30" s="2"/>
      <c r="X30" s="7"/>
      <c r="Y30" s="7"/>
    </row>
    <row r="31" spans="1:25" ht="14.25" customHeight="1" x14ac:dyDescent="0.3">
      <c r="F31"/>
      <c r="U31" s="31" t="s">
        <v>20</v>
      </c>
      <c r="V31" s="32"/>
      <c r="W31" s="33"/>
      <c r="X31" s="18"/>
      <c r="Y31" s="7"/>
    </row>
    <row r="32" spans="1:25" ht="38.25" customHeight="1" x14ac:dyDescent="0.3">
      <c r="S32" s="10"/>
      <c r="T32" s="10"/>
      <c r="U32" s="31" t="s">
        <v>21</v>
      </c>
      <c r="V32" s="32">
        <v>2025</v>
      </c>
      <c r="W32" s="33"/>
      <c r="X32" s="18"/>
      <c r="Y32" s="7"/>
    </row>
    <row r="33" spans="5:25" ht="16.5" x14ac:dyDescent="0.3">
      <c r="E33" t="s">
        <v>36</v>
      </c>
      <c r="F33" s="7">
        <v>47.5</v>
      </c>
      <c r="G33">
        <f>F33*10.764</f>
        <v>511.28999999999996</v>
      </c>
      <c r="S33" s="10"/>
      <c r="T33" s="10"/>
      <c r="U33" s="34" t="s">
        <v>22</v>
      </c>
      <c r="V33" s="35">
        <v>2014</v>
      </c>
      <c r="W33" s="33" t="s">
        <v>39</v>
      </c>
      <c r="X33" s="18"/>
      <c r="Y33" s="7"/>
    </row>
    <row r="34" spans="5:25" ht="16.5" x14ac:dyDescent="0.3">
      <c r="G34" s="6">
        <f>G33*1.2</f>
        <v>613.54799999999989</v>
      </c>
      <c r="H34" s="6"/>
      <c r="S34" s="10"/>
      <c r="T34" s="10"/>
      <c r="U34" s="36" t="s">
        <v>23</v>
      </c>
      <c r="V34" s="35">
        <f>V32-V33</f>
        <v>11</v>
      </c>
      <c r="W34" s="33"/>
      <c r="X34" s="18"/>
      <c r="Y34" s="7"/>
    </row>
    <row r="35" spans="5:25" ht="16.5" x14ac:dyDescent="0.3">
      <c r="S35" s="10"/>
      <c r="T35" s="10"/>
      <c r="U35" s="37"/>
      <c r="V35" s="35">
        <f>V34-60</f>
        <v>-49</v>
      </c>
      <c r="W35" s="33"/>
      <c r="X35" s="26"/>
      <c r="Y35" s="7"/>
    </row>
    <row r="36" spans="5:25" ht="16.5" x14ac:dyDescent="0.3">
      <c r="S36" s="10"/>
      <c r="T36" s="10"/>
      <c r="U36" s="37" t="s">
        <v>24</v>
      </c>
      <c r="V36" s="38">
        <f>614*2800</f>
        <v>1719200</v>
      </c>
      <c r="W36" s="33"/>
      <c r="X36" s="26"/>
      <c r="Y36" s="7"/>
    </row>
    <row r="37" spans="5:25" ht="16.5" x14ac:dyDescent="0.3">
      <c r="S37" s="10"/>
      <c r="T37" s="10"/>
      <c r="U37" s="37" t="s">
        <v>25</v>
      </c>
      <c r="V37" s="35"/>
      <c r="W37" s="33"/>
      <c r="X37" s="26"/>
      <c r="Y37" s="7"/>
    </row>
    <row r="38" spans="5:25" ht="39" customHeight="1" x14ac:dyDescent="0.3">
      <c r="P38" s="48" t="s">
        <v>38</v>
      </c>
      <c r="Q38" s="48"/>
      <c r="R38" s="48"/>
      <c r="S38" s="48"/>
      <c r="U38" s="37"/>
      <c r="V38" s="35"/>
      <c r="W38" s="33"/>
      <c r="X38" s="26"/>
      <c r="Y38" s="7"/>
    </row>
    <row r="39" spans="5:25" ht="16.5" x14ac:dyDescent="0.3">
      <c r="U39" s="37" t="s">
        <v>26</v>
      </c>
      <c r="V39" s="39">
        <f>100-10</f>
        <v>90</v>
      </c>
      <c r="W39" s="33"/>
      <c r="X39" s="27"/>
      <c r="Y39" s="7"/>
    </row>
    <row r="40" spans="5:25" ht="16.5" x14ac:dyDescent="0.3">
      <c r="P40" s="14" t="s">
        <v>15</v>
      </c>
      <c r="Q40" s="14" t="s">
        <v>16</v>
      </c>
      <c r="R40" s="14" t="s">
        <v>17</v>
      </c>
      <c r="S40" s="14" t="s">
        <v>18</v>
      </c>
      <c r="T40" s="12"/>
      <c r="U40" s="31" t="s">
        <v>27</v>
      </c>
      <c r="V40" s="35">
        <f>V39*11/60</f>
        <v>16.5</v>
      </c>
      <c r="W40" s="33"/>
      <c r="X40" s="18"/>
      <c r="Y40" s="7"/>
    </row>
    <row r="41" spans="5:25" ht="16.5" x14ac:dyDescent="0.3">
      <c r="Q41">
        <f>N29</f>
        <v>0</v>
      </c>
      <c r="R41" s="15">
        <f>N27</f>
        <v>0</v>
      </c>
      <c r="S41" s="15">
        <f>R41*Q41</f>
        <v>0</v>
      </c>
      <c r="U41" s="31"/>
      <c r="V41" s="40">
        <f>V40%</f>
        <v>0.16500000000000001</v>
      </c>
      <c r="W41" s="33"/>
      <c r="X41" s="18"/>
      <c r="Y41" s="7"/>
    </row>
    <row r="42" spans="5:25" ht="16.5" x14ac:dyDescent="0.3">
      <c r="R42" s="6" t="s">
        <v>18</v>
      </c>
      <c r="S42" s="16">
        <f>SUM(S41:S41)</f>
        <v>0</v>
      </c>
      <c r="U42" s="31" t="s">
        <v>28</v>
      </c>
      <c r="V42" s="41">
        <f>ROUND((V36*V41),0)</f>
        <v>283668</v>
      </c>
      <c r="W42" s="33"/>
      <c r="X42" s="18"/>
      <c r="Y42" s="7"/>
    </row>
    <row r="43" spans="5:25" ht="16.5" x14ac:dyDescent="0.3">
      <c r="R43" s="6" t="s">
        <v>13</v>
      </c>
      <c r="S43" s="16">
        <f>S42*90%</f>
        <v>0</v>
      </c>
      <c r="U43" s="31" t="s">
        <v>37</v>
      </c>
      <c r="V43" s="41">
        <v>511</v>
      </c>
      <c r="W43" s="33"/>
      <c r="X43" s="18"/>
      <c r="Y43" s="7"/>
    </row>
    <row r="44" spans="5:25" ht="16.5" x14ac:dyDescent="0.3">
      <c r="R44" s="6" t="s">
        <v>19</v>
      </c>
      <c r="S44" s="16">
        <f>S42*80%</f>
        <v>0</v>
      </c>
      <c r="U44" s="37" t="s">
        <v>17</v>
      </c>
      <c r="V44" s="35">
        <v>7000</v>
      </c>
      <c r="W44" s="33"/>
      <c r="X44" s="18"/>
      <c r="Y44" s="7"/>
    </row>
    <row r="45" spans="5:25" ht="16.5" x14ac:dyDescent="0.3">
      <c r="S45" s="10"/>
      <c r="T45" s="10"/>
      <c r="U45" s="37" t="s">
        <v>29</v>
      </c>
      <c r="V45" s="38">
        <f>V44*V43</f>
        <v>3577000</v>
      </c>
      <c r="W45" s="33"/>
      <c r="X45" s="26"/>
      <c r="Y45" s="7"/>
    </row>
    <row r="46" spans="5:25" ht="16.5" x14ac:dyDescent="0.3">
      <c r="S46" s="10"/>
      <c r="T46" s="10"/>
      <c r="U46" s="42" t="s">
        <v>30</v>
      </c>
      <c r="V46" s="43">
        <f>V45-V42</f>
        <v>3293332</v>
      </c>
      <c r="W46" s="44"/>
      <c r="X46" s="26"/>
      <c r="Y46" s="7"/>
    </row>
    <row r="47" spans="5:25" ht="16.5" x14ac:dyDescent="0.3">
      <c r="P47" s="13" t="s">
        <v>14</v>
      </c>
      <c r="S47" s="10"/>
      <c r="T47" s="11"/>
      <c r="U47" s="42" t="s">
        <v>31</v>
      </c>
      <c r="V47" s="43">
        <f>V46*0.9</f>
        <v>2963998.8000000003</v>
      </c>
      <c r="W47" s="33"/>
      <c r="X47" s="28"/>
      <c r="Y47" s="7"/>
    </row>
    <row r="48" spans="5:25" ht="16.5" x14ac:dyDescent="0.3">
      <c r="S48" s="11"/>
      <c r="T48" s="10"/>
      <c r="U48" s="42" t="s">
        <v>32</v>
      </c>
      <c r="V48" s="45">
        <f>V46*0.8</f>
        <v>2634665.6</v>
      </c>
      <c r="W48" s="33"/>
      <c r="X48" s="29"/>
      <c r="Y48" s="7"/>
    </row>
    <row r="49" spans="15:25" ht="16.5" x14ac:dyDescent="0.3">
      <c r="S49" s="10"/>
      <c r="T49" s="10"/>
      <c r="U49" s="42" t="s">
        <v>33</v>
      </c>
      <c r="V49" s="46">
        <f>V46*0.025/12</f>
        <v>6861.1083333333336</v>
      </c>
      <c r="W49" s="33"/>
      <c r="X49" s="30"/>
      <c r="Y49" s="7"/>
    </row>
    <row r="50" spans="15:25" ht="15.75" x14ac:dyDescent="0.25">
      <c r="O50" s="10"/>
      <c r="P50" s="10"/>
      <c r="Q50" s="10"/>
      <c r="R50" s="10"/>
      <c r="S50" s="10"/>
      <c r="T50" s="10"/>
      <c r="U50" s="17"/>
      <c r="V50" s="19"/>
      <c r="W50" s="21"/>
      <c r="X50" s="26"/>
      <c r="Y50" s="7"/>
    </row>
    <row r="51" spans="15:25" ht="15.75" x14ac:dyDescent="0.25">
      <c r="U51" s="22"/>
      <c r="V51" s="23"/>
      <c r="W51" s="24"/>
      <c r="X51" s="24"/>
    </row>
    <row r="52" spans="15:25" ht="15.75" x14ac:dyDescent="0.25">
      <c r="U52" s="17"/>
      <c r="V52" s="19"/>
      <c r="W52" s="21"/>
      <c r="X52" s="21"/>
    </row>
    <row r="53" spans="15:25" ht="15.75" x14ac:dyDescent="0.25">
      <c r="U53" s="25"/>
      <c r="V53" s="21"/>
      <c r="W53" s="20"/>
      <c r="X53" s="20"/>
    </row>
  </sheetData>
  <mergeCells count="3">
    <mergeCell ref="A12:R12"/>
    <mergeCell ref="A2:R2"/>
    <mergeCell ref="P38:S38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7:S44"/>
  <sheetViews>
    <sheetView topLeftCell="D4" zoomScaleNormal="100" workbookViewId="0">
      <selection activeCell="D27" sqref="D27"/>
    </sheetView>
  </sheetViews>
  <sheetFormatPr defaultRowHeight="15" x14ac:dyDescent="0.25"/>
  <cols>
    <col min="17" max="17" width="22.42578125" customWidth="1"/>
  </cols>
  <sheetData>
    <row r="7" spans="17:19" x14ac:dyDescent="0.25">
      <c r="R7">
        <v>47.5</v>
      </c>
      <c r="S7">
        <f>R7*10.764</f>
        <v>511.28999999999996</v>
      </c>
    </row>
    <row r="13" spans="17:19" x14ac:dyDescent="0.25">
      <c r="Q13">
        <v>2800000</v>
      </c>
    </row>
    <row r="14" spans="17:19" x14ac:dyDescent="0.25">
      <c r="Q14">
        <v>168000</v>
      </c>
    </row>
    <row r="15" spans="17:19" x14ac:dyDescent="0.25">
      <c r="Q15">
        <v>28000</v>
      </c>
    </row>
    <row r="16" spans="17:19" x14ac:dyDescent="0.25">
      <c r="Q16">
        <f>SUM(Q13:Q15)</f>
        <v>2996000</v>
      </c>
    </row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Q13:R13"/>
  <sheetViews>
    <sheetView topLeftCell="C6" workbookViewId="0">
      <selection activeCell="R14" sqref="R14"/>
    </sheetView>
  </sheetViews>
  <sheetFormatPr defaultRowHeight="15" x14ac:dyDescent="0.25"/>
  <sheetData>
    <row r="13" spans="17:18" x14ac:dyDescent="0.25">
      <c r="Q13">
        <v>63.2</v>
      </c>
      <c r="R13">
        <f>Q13*10.764</f>
        <v>680.28480000000002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4"/>
  <sheetViews>
    <sheetView topLeftCell="A7" zoomScaleNormal="100" workbookViewId="0">
      <selection activeCell="P11" sqref="P11:P14"/>
    </sheetView>
  </sheetViews>
  <sheetFormatPr defaultRowHeight="15" x14ac:dyDescent="0.25"/>
  <cols>
    <col min="16" max="16" width="15.85546875" customWidth="1"/>
  </cols>
  <sheetData>
    <row r="2" spans="1:16" x14ac:dyDescent="0.25">
      <c r="A2" s="6"/>
    </row>
    <row r="6" spans="1:16" x14ac:dyDescent="0.25">
      <c r="N6">
        <v>79</v>
      </c>
      <c r="O6">
        <f>N6*10.764</f>
        <v>850.35599999999999</v>
      </c>
    </row>
    <row r="11" spans="1:16" x14ac:dyDescent="0.25">
      <c r="P11">
        <v>4900000</v>
      </c>
    </row>
    <row r="12" spans="1:16" x14ac:dyDescent="0.25">
      <c r="P12">
        <v>294000</v>
      </c>
    </row>
    <row r="13" spans="1:16" x14ac:dyDescent="0.25">
      <c r="P13">
        <v>30000</v>
      </c>
    </row>
    <row r="14" spans="1:16" x14ac:dyDescent="0.25">
      <c r="P14">
        <f>SUM(P11:P13)</f>
        <v>5224000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8:A19"/>
  <sheetViews>
    <sheetView topLeftCell="C10" zoomScaleNormal="100" workbookViewId="0">
      <selection activeCell="E13" sqref="E13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R11:S11"/>
  <sheetViews>
    <sheetView topLeftCell="A7" zoomScaleNormal="100" workbookViewId="0">
      <selection activeCell="S12" sqref="S12"/>
    </sheetView>
  </sheetViews>
  <sheetFormatPr defaultRowHeight="15" x14ac:dyDescent="0.25"/>
  <sheetData>
    <row r="11" spans="18:19" x14ac:dyDescent="0.25">
      <c r="R11">
        <v>37.11</v>
      </c>
      <c r="S11">
        <f>R11*10.764</f>
        <v>399.45203999999995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F1" zoomScaleNormal="100" workbookViewId="0">
      <selection activeCell="V9" sqref="V9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8" sqref="S8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J26" sqref="J26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23" sqref="P23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admin</cp:lastModifiedBy>
  <cp:lastPrinted>2019-11-05T06:14:02Z</cp:lastPrinted>
  <dcterms:created xsi:type="dcterms:W3CDTF">2018-02-17T10:36:41Z</dcterms:created>
  <dcterms:modified xsi:type="dcterms:W3CDTF">2025-02-22T11:27:42Z</dcterms:modified>
</cp:coreProperties>
</file>