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F04F1874-133F-4877-932F-4B02447D6E85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M34" i="1"/>
  <c r="N34" i="1" s="1"/>
  <c r="K34" i="1"/>
  <c r="L34" i="1" s="1"/>
  <c r="C28" i="1"/>
  <c r="B28" i="1" s="1"/>
  <c r="B34" i="1"/>
  <c r="C33" i="1"/>
  <c r="B33" i="1"/>
  <c r="J7" i="1"/>
  <c r="J8" i="1" s="1"/>
  <c r="J10" i="1" s="1"/>
  <c r="K10" i="1" s="1"/>
  <c r="G12" i="1"/>
  <c r="H12" i="1" s="1"/>
  <c r="B27" i="1"/>
  <c r="B20" i="1"/>
  <c r="E6" i="1"/>
  <c r="F6" i="1" s="1"/>
  <c r="H28" i="1" l="1"/>
  <c r="H34" i="1"/>
  <c r="H33" i="1"/>
  <c r="G29" i="1" l="1"/>
  <c r="F34" i="1" l="1"/>
  <c r="F33" i="1"/>
  <c r="G34" i="1" l="1"/>
  <c r="G33" i="1"/>
  <c r="I28" i="1" l="1"/>
  <c r="G27" i="1"/>
  <c r="H27" i="1"/>
  <c r="I29" i="1"/>
  <c r="B10" i="1"/>
  <c r="B11" i="1" s="1"/>
  <c r="B8" i="1"/>
  <c r="B6" i="1"/>
  <c r="B5" i="1"/>
  <c r="B14" i="1" s="1"/>
  <c r="B12" i="1" l="1"/>
  <c r="B13" i="1" s="1"/>
  <c r="B15" i="1" l="1"/>
  <c r="I36" i="1" s="1"/>
  <c r="I35" i="1" l="1"/>
  <c r="I34" i="1"/>
  <c r="I33" i="1"/>
  <c r="B17" i="1"/>
  <c r="I27" i="1"/>
  <c r="F27" i="1"/>
  <c r="B21" i="1" l="1"/>
  <c r="B19" i="1"/>
  <c r="B18" i="1"/>
  <c r="F28" i="1"/>
  <c r="G28" i="1"/>
  <c r="F29" i="1"/>
  <c r="H29" i="1" l="1"/>
  <c r="G3" i="1" l="1"/>
</calcChain>
</file>

<file path=xl/sharedStrings.xml><?xml version="1.0" encoding="utf-8"?>
<sst xmlns="http://schemas.openxmlformats.org/spreadsheetml/2006/main" count="39" uniqueCount="31">
  <si>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</si>
  <si>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</si>
  <si>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</si>
  <si>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</si>
  <si>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</si>
  <si>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</si>
  <si>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</si>
  <si>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</si>
  <si>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</si>
  <si>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</si>
  <si>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</si>
  <si>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</si>
  <si>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</si>
  <si>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</si>
  <si>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</si>
  <si>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</si>
  <si>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</si>
  <si>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</si>
  <si>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</si>
  <si>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</si>
  <si>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</si>
  <si>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</si>
  <si>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</si>
  <si>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</si>
  <si>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</si>
  <si>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</si>
  <si>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Measurement carpet</t>
  </si>
  <si>
    <t>RV</t>
  </si>
  <si>
    <t>Balcony</t>
  </si>
  <si>
    <t>DB</t>
  </si>
  <si>
    <t>IGR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</si>
</sst>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4" fillId="0" borderId="1" xfId="0" applyFont="1" applyBorder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0" fontId="0" fillId="2" borderId="1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0" fillId="0" borderId="6" xfId="0" applyNumberFormat="1" applyBorder="1"/>
    <xf numFmtId="43" fontId="2" fillId="0" borderId="8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144086</xdr:colOff>
      <xdr:row>41</xdr:row>
      <xdr:rowOff>77301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71909D-BA8D-4845-91EC-B43DCAC8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78486" cy="788780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28</xdr:col>
      <xdr:colOff>591739</xdr:colOff>
      <xdr:row>43</xdr:row>
      <xdr:rowOff>39249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F3EC1E3-6A59-4BA8-9F9A-9C2060DB1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516539" cy="8230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zoomScaleNormal="100" workbookViewId="0">
      <selection activeCell="E4" sqref="E4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50">
        <v>13500</v>
      </c>
      <c r="C3" s="17"/>
      <c r="D3" s="10"/>
      <c r="E3">
        <v>2025</v>
      </c>
      <c r="F3" s="3">
        <v>2025</v>
      </c>
      <c r="G3" s="4">
        <f>F3-E3</f>
        <v>0</v>
      </c>
      <c r="L3" s="3"/>
      <c r="M3" s="4"/>
    </row>
    <row r="4" spans="1:17" ht="33" x14ac:dyDescent="0.3">
      <c r="A4" s="51" t="s">
        <v>1</v>
      </c>
      <c r="B4" s="50">
        <v>2600</v>
      </c>
      <c r="C4" s="17"/>
      <c r="D4" s="10"/>
      <c r="E4" s="31"/>
      <c r="F4" s="3"/>
      <c r="G4" s="4"/>
      <c r="H4" s="40"/>
      <c r="K4" s="26"/>
      <c r="L4" s="3"/>
      <c r="M4" s="4"/>
    </row>
    <row r="5" spans="1:17" ht="16.5" x14ac:dyDescent="0.3">
      <c r="A5" s="16" t="s">
        <v>2</v>
      </c>
      <c r="B5" s="50">
        <f>B3-B4</f>
        <v>10900</v>
      </c>
      <c r="C5" s="17"/>
      <c r="D5" s="10"/>
      <c r="E5" s="8" t="s">
        <v>25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50">
        <f>B4</f>
        <v>2600</v>
      </c>
      <c r="C6" s="17"/>
      <c r="D6" s="61"/>
      <c r="E6" s="55">
        <f>38.21*10.764</f>
        <v>411.29244</v>
      </c>
      <c r="F6" s="3">
        <f>E6*1.1</f>
        <v>452.42168400000003</v>
      </c>
      <c r="G6" s="14"/>
      <c r="J6">
        <v>411</v>
      </c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0</v>
      </c>
      <c r="C7" s="18"/>
      <c r="D7" s="54"/>
      <c r="E7" s="55"/>
      <c r="F7" s="3"/>
      <c r="G7" s="5"/>
      <c r="J7">
        <f>J6*1.2</f>
        <v>493.2</v>
      </c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60</v>
      </c>
      <c r="C8" s="18"/>
      <c r="D8" s="54"/>
      <c r="E8" s="55"/>
      <c r="F8" s="37"/>
      <c r="G8" s="5"/>
      <c r="H8" s="6"/>
      <c r="I8" s="6"/>
      <c r="J8">
        <f>J7*1.3</f>
        <v>641.16</v>
      </c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4"/>
      <c r="E9" s="55"/>
      <c r="F9" s="37"/>
      <c r="G9" s="13"/>
      <c r="J9" s="25">
        <v>8000</v>
      </c>
      <c r="M9" s="33"/>
      <c r="N9" s="23"/>
      <c r="O9" s="23"/>
      <c r="P9" s="23"/>
      <c r="Q9" s="23"/>
    </row>
    <row r="10" spans="1:17" ht="33" x14ac:dyDescent="0.3">
      <c r="A10" s="51" t="s">
        <v>7</v>
      </c>
      <c r="B10" s="16">
        <f>90*B7/B9</f>
        <v>0</v>
      </c>
      <c r="C10" s="18"/>
      <c r="D10" s="54"/>
      <c r="E10" s="56"/>
      <c r="F10" s="36"/>
      <c r="G10" s="13"/>
      <c r="H10" s="23"/>
      <c r="I10" s="23"/>
      <c r="J10" s="25">
        <f>J9*J8</f>
        <v>5129280</v>
      </c>
      <c r="K10" s="25">
        <f>J10/411</f>
        <v>12480</v>
      </c>
      <c r="L10" s="22"/>
      <c r="M10" s="33"/>
      <c r="N10" s="23"/>
      <c r="O10" s="23"/>
      <c r="P10" s="23"/>
      <c r="Q10" s="23"/>
    </row>
    <row r="11" spans="1:17" ht="16.5" x14ac:dyDescent="0.3">
      <c r="A11" s="16"/>
      <c r="B11" s="52">
        <f>B10%</f>
        <v>0</v>
      </c>
      <c r="C11" s="28"/>
      <c r="D11" s="57"/>
      <c r="E11" s="55" t="s">
        <v>26</v>
      </c>
      <c r="F11" t="s">
        <v>29</v>
      </c>
      <c r="G11" s="13" t="s">
        <v>28</v>
      </c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50">
        <f>B6*B11</f>
        <v>0</v>
      </c>
      <c r="C12" s="19"/>
      <c r="D12" s="58"/>
      <c r="E12" s="55">
        <v>393</v>
      </c>
      <c r="F12">
        <v>16</v>
      </c>
      <c r="G12" s="13">
        <f>18+20</f>
        <v>38</v>
      </c>
      <c r="H12" s="35">
        <f>E12+F12+G12</f>
        <v>447</v>
      </c>
      <c r="I12" s="23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50">
        <f>B6-B12</f>
        <v>2600</v>
      </c>
      <c r="C13" s="19"/>
      <c r="D13" s="59"/>
      <c r="E13" s="49"/>
      <c r="G13" s="13"/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50">
        <f>B5</f>
        <v>10900</v>
      </c>
      <c r="C14" s="17"/>
      <c r="D14" s="43"/>
      <c r="E14" s="49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50">
        <f>B14+B13</f>
        <v>13500</v>
      </c>
      <c r="C15" s="17"/>
      <c r="D15" s="43"/>
      <c r="E15" s="46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411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11</v>
      </c>
      <c r="B17" s="53">
        <f>B15*B16</f>
        <v>5548500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27</v>
      </c>
      <c r="B18" s="53">
        <f>B17*0.98</f>
        <v>5437530</v>
      </c>
      <c r="C18" s="20"/>
      <c r="D18" s="10"/>
      <c r="E18" s="5"/>
      <c r="F18" s="27"/>
      <c r="G18" s="5"/>
      <c r="H18" s="6"/>
      <c r="M18" s="5"/>
      <c r="N18" s="6"/>
    </row>
    <row r="19" spans="1:14" ht="16.5" x14ac:dyDescent="0.3">
      <c r="A19" s="16" t="s">
        <v>23</v>
      </c>
      <c r="B19" s="53">
        <f>B17*0.8</f>
        <v>4438800</v>
      </c>
      <c r="C19" s="20"/>
      <c r="D19" s="43"/>
      <c r="E19" s="44"/>
      <c r="F19" s="45"/>
      <c r="G19" s="44"/>
      <c r="H19" s="46"/>
      <c r="M19" s="5"/>
      <c r="N19" s="6"/>
    </row>
    <row r="20" spans="1:14" ht="18.75" x14ac:dyDescent="0.3">
      <c r="A20" s="16" t="s">
        <v>12</v>
      </c>
      <c r="B20" s="17">
        <f>452*B4</f>
        <v>1175200</v>
      </c>
      <c r="C20" s="17"/>
      <c r="D20" s="43"/>
      <c r="E20" s="47"/>
      <c r="F20" s="47"/>
      <c r="G20" s="48"/>
      <c r="H20" s="49"/>
    </row>
    <row r="21" spans="1:14" ht="16.5" x14ac:dyDescent="0.3">
      <c r="A21" s="16" t="s">
        <v>16</v>
      </c>
      <c r="B21" s="17">
        <f>B17*0.03/12</f>
        <v>13871.25</v>
      </c>
      <c r="C21" s="30"/>
      <c r="D21" s="43"/>
      <c r="E21" s="46"/>
      <c r="F21" s="44"/>
      <c r="G21" s="49"/>
      <c r="H21" s="49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24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f>C27/1.1</f>
        <v>244.54545454545453</v>
      </c>
      <c r="C27" s="8">
        <v>269</v>
      </c>
      <c r="D27" s="8"/>
      <c r="E27" s="8">
        <v>3800000</v>
      </c>
      <c r="F27" s="10">
        <f t="shared" ref="F27:F29" si="0">E27/B27</f>
        <v>15539.033457249072</v>
      </c>
      <c r="G27" s="10">
        <f>E27/C27</f>
        <v>14126.39405204461</v>
      </c>
      <c r="H27" s="10" t="e">
        <f>E27/D27</f>
        <v>#DIV/0!</v>
      </c>
      <c r="I27" s="8">
        <f>C27/B27</f>
        <v>1.1000000000000001</v>
      </c>
      <c r="J27" s="15"/>
    </row>
    <row r="28" spans="1:14" x14ac:dyDescent="0.25">
      <c r="B28" s="9">
        <f>C28/1.2</f>
        <v>472.22222222222229</v>
      </c>
      <c r="C28" s="8">
        <f>D28/1.2</f>
        <v>566.66666666666674</v>
      </c>
      <c r="D28" s="8">
        <v>680</v>
      </c>
      <c r="E28" s="8">
        <v>6500000</v>
      </c>
      <c r="F28" s="10">
        <f t="shared" si="0"/>
        <v>13764.705882352939</v>
      </c>
      <c r="G28" s="10">
        <f t="shared" ref="G28:G29" si="1">E28/C28</f>
        <v>11470.588235294115</v>
      </c>
      <c r="H28" s="10">
        <f>E28/D28</f>
        <v>9558.823529411764</v>
      </c>
      <c r="I28" s="8">
        <f>C28/B28</f>
        <v>1.2</v>
      </c>
    </row>
    <row r="29" spans="1:14" x14ac:dyDescent="0.25">
      <c r="B29" s="9"/>
      <c r="C29" s="8"/>
      <c r="D29" s="8"/>
      <c r="E29" s="8"/>
      <c r="F29" s="10" t="e">
        <f t="shared" si="0"/>
        <v>#DIV/0!</v>
      </c>
      <c r="G29" s="10" t="e">
        <f t="shared" si="1"/>
        <v>#DIV/0!</v>
      </c>
      <c r="H29" s="10" t="e">
        <f>E29/#REF!</f>
        <v>#REF!</v>
      </c>
      <c r="I29" s="8" t="e">
        <f>C29/B29</f>
        <v>#DIV/0!</v>
      </c>
    </row>
    <row r="30" spans="1:14" x14ac:dyDescent="0.25">
      <c r="B30" s="9"/>
      <c r="C30" s="8"/>
      <c r="D30" s="8"/>
      <c r="E30" s="10"/>
      <c r="F30" s="10"/>
      <c r="G30" s="10"/>
      <c r="H30" s="10"/>
      <c r="I30" s="8"/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A32" t="s">
        <v>30</v>
      </c>
      <c r="B32" s="9" t="s">
        <v>15</v>
      </c>
      <c r="C32" s="8" t="s">
        <v>20</v>
      </c>
      <c r="D32" s="8" t="s">
        <v>24</v>
      </c>
      <c r="E32" s="8" t="s">
        <v>11</v>
      </c>
      <c r="F32" s="8" t="s">
        <v>17</v>
      </c>
      <c r="G32" s="8" t="s">
        <v>18</v>
      </c>
    </row>
    <row r="33" spans="2:14" x14ac:dyDescent="0.25">
      <c r="B33" s="9">
        <f>26.92*10.764</f>
        <v>289.76688000000001</v>
      </c>
      <c r="C33" s="8">
        <f>32.3*10.764</f>
        <v>347.67719999999997</v>
      </c>
      <c r="D33" s="8"/>
      <c r="E33" s="8">
        <v>4951000</v>
      </c>
      <c r="F33" s="8">
        <f>E33/B33</f>
        <v>17086.14869994804</v>
      </c>
      <c r="G33" s="8">
        <f>E33/C33</f>
        <v>14240.220526396326</v>
      </c>
      <c r="H33" s="10" t="e">
        <f>E33/D33</f>
        <v>#DIV/0!</v>
      </c>
      <c r="I33" s="60">
        <f>B15/F33</f>
        <v>0.79011369016360333</v>
      </c>
      <c r="J33" s="6"/>
    </row>
    <row r="34" spans="2:14" x14ac:dyDescent="0.25">
      <c r="B34" s="9">
        <f>41.75*10.764</f>
        <v>449.39699999999999</v>
      </c>
      <c r="C34" s="8">
        <f>B34*1.2</f>
        <v>539.27639999999997</v>
      </c>
      <c r="D34" s="8"/>
      <c r="E34" s="8">
        <v>6700000</v>
      </c>
      <c r="F34" s="8">
        <f>E34/B34</f>
        <v>14908.866770361174</v>
      </c>
      <c r="G34" s="8">
        <f>E34/C34</f>
        <v>12424.055641967645</v>
      </c>
      <c r="H34" s="10" t="e">
        <f>E34/D34</f>
        <v>#DIV/0!</v>
      </c>
      <c r="I34" s="60">
        <f>B15/F34</f>
        <v>0.90550141791044769</v>
      </c>
      <c r="K34">
        <f>12.913*10.764</f>
        <v>138.995532</v>
      </c>
      <c r="L34">
        <f>K34*40%</f>
        <v>55.598212799999999</v>
      </c>
      <c r="M34">
        <f>449+56</f>
        <v>505</v>
      </c>
      <c r="N34">
        <f>E34/M34</f>
        <v>13267.326732673268</v>
      </c>
    </row>
    <row r="35" spans="2:14" x14ac:dyDescent="0.25">
      <c r="B35" s="9"/>
      <c r="C35" s="8"/>
      <c r="D35" s="8"/>
      <c r="E35" s="8"/>
      <c r="F35" s="8"/>
      <c r="G35" s="8"/>
      <c r="H35" s="10"/>
      <c r="I35" s="60" t="e">
        <f>B15/F35</f>
        <v>#DIV/0!</v>
      </c>
    </row>
    <row r="36" spans="2:14" x14ac:dyDescent="0.25">
      <c r="B36" s="8"/>
      <c r="C36" s="8"/>
      <c r="D36" s="42"/>
      <c r="E36" s="42"/>
      <c r="F36" s="8"/>
      <c r="G36" s="42"/>
      <c r="H36" s="10"/>
      <c r="I36" s="60" t="e">
        <f>B15/F36</f>
        <v>#DIV/0!</v>
      </c>
      <c r="K36" s="6"/>
    </row>
    <row r="37" spans="2:14" x14ac:dyDescent="0.25">
      <c r="B37" s="8"/>
      <c r="C37" s="42"/>
      <c r="D37" s="42"/>
      <c r="E37" s="42"/>
      <c r="F37" s="42"/>
      <c r="G37" s="42"/>
      <c r="H37" s="10"/>
    </row>
    <row r="38" spans="2:14" ht="15.75" x14ac:dyDescent="0.25">
      <c r="B38" s="38"/>
      <c r="C38" s="8"/>
      <c r="D38" s="8"/>
      <c r="E38" s="8"/>
      <c r="F38" s="8"/>
      <c r="G38" s="8"/>
      <c r="H38" s="8"/>
    </row>
    <row r="39" spans="2:14" ht="15.75" x14ac:dyDescent="0.25">
      <c r="B39" s="39"/>
      <c r="C39" s="9"/>
      <c r="D39" s="8"/>
      <c r="E39" s="8"/>
      <c r="F39" s="8"/>
      <c r="G39" s="8"/>
      <c r="H39" s="8"/>
    </row>
    <row r="40" spans="2:14" ht="15.75" x14ac:dyDescent="0.25">
      <c r="B40" s="39"/>
      <c r="C40" s="9"/>
      <c r="D40" s="8"/>
      <c r="E40" s="8"/>
      <c r="F40" s="8"/>
      <c r="G40" s="8"/>
      <c r="H40" s="8"/>
    </row>
    <row r="41" spans="2:14" ht="15.75" x14ac:dyDescent="0.25">
      <c r="B41" s="22"/>
      <c r="C41" s="7"/>
      <c r="D41" s="41"/>
    </row>
    <row r="42" spans="2:14" ht="15.75" x14ac:dyDescent="0.25">
      <c r="B42" s="22"/>
      <c r="C42" s="7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2025-02-15T09:42:23Z</dcterms:modified>
</cp:coreProperties>
</file>