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BOI\Mazgaon\Jayprakash Nathuram Shrivastava\"/>
    </mc:Choice>
  </mc:AlternateContent>
  <xr:revisionPtr revIDLastSave="0" documentId="13_ncr:1_{157B57CF-FADA-49BE-B2C3-4346BB24C1DB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W26" i="4" l="1"/>
  <c r="W25" i="4"/>
  <c r="W24" i="4"/>
  <c r="V26" i="4"/>
  <c r="V24" i="4"/>
  <c r="Q40" i="4"/>
  <c r="Q39" i="4"/>
  <c r="Q24" i="4"/>
  <c r="Q25" i="4"/>
  <c r="Q26" i="4"/>
  <c r="Q37" i="4" s="1"/>
  <c r="Q27" i="4"/>
  <c r="Q28" i="4"/>
  <c r="Q29" i="4"/>
  <c r="Q30" i="4"/>
  <c r="Q31" i="4"/>
  <c r="Q32" i="4"/>
  <c r="Q33" i="4"/>
  <c r="Q34" i="4"/>
  <c r="Q35" i="4"/>
  <c r="Q36" i="4"/>
  <c r="Q23" i="4"/>
  <c r="S10" i="4" l="1"/>
  <c r="Q10" i="4"/>
  <c r="T9" i="4"/>
  <c r="T12" i="4"/>
  <c r="T13" i="4"/>
  <c r="T14" i="4"/>
  <c r="T15" i="4"/>
  <c r="T16" i="4"/>
  <c r="T17" i="4"/>
  <c r="S9" i="4"/>
  <c r="Q9" i="4"/>
  <c r="P8" i="4"/>
  <c r="Q8" i="4"/>
  <c r="T8" i="4" s="1"/>
  <c r="S8" i="4"/>
  <c r="T10" i="4" l="1"/>
  <c r="H20" i="4"/>
  <c r="I18" i="4"/>
  <c r="H30" i="4"/>
  <c r="P12" i="4" l="1"/>
  <c r="Q11" i="4"/>
  <c r="T11" i="4" s="1"/>
  <c r="P10" i="4"/>
  <c r="P9" i="4"/>
  <c r="Q7" i="4"/>
  <c r="Q6" i="4"/>
  <c r="Q5" i="4"/>
  <c r="P4" i="4"/>
  <c r="P3" i="4"/>
  <c r="P2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<sst xmlns="http://schemas.openxmlformats.org/spreadsheetml/2006/main" count="84" uniqueCount="25">
  <si>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</si>
  <si>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</si>
  <si>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</si>
  <si>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</si>
  <si>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</si>
  <si>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</si>
  <si>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</si>
  <si>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</si>
  <si>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</si>
  <si>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</si>
  <si>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</si>
  <si>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</si>
  <si>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</si>
  <si>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Flat No. 1405, 14th Floor, Wing - E, Ghanshyam Enclave Green Meadows, Village - Sandoor, Vasai, 401 202</t>
  </si>
  <si>
    <t>agreemetn - 30.01.2025</t>
  </si>
  <si>
    <t>av</t>
  </si>
  <si>
    <t>sd</t>
  </si>
  <si>
    <t>rd</t>
  </si>
  <si>
    <t>ca</t>
  </si>
  <si>
    <t>rate</t>
  </si>
  <si>
    <t>fmv</t>
  </si>
  <si>
    <t>1 car parking</t>
  </si>
  <si>
    <t>oc - 2021</t>
  </si>
  <si>
    <t>mca</t>
  </si>
  <si>
    <t>ls - 89 to 90 lakhs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</si>
</sst>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7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4" fontId="0" fillId="3" borderId="0" xfId="0" applyNumberForma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38</xdr:row>
      <xdr:rowOff>0</xdr:rowOff>
    </xdr:from>
    <xdr:to>
      <xdr:col>28</xdr:col>
      <xdr:colOff>11280</xdr:colOff>
      <xdr:row>59</xdr:row>
      <xdr:rowOff>67243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4BE2B9F-7EB4-4ECD-9D55-7738C3454D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48150" y="7810500"/>
          <a:ext cx="12574755" cy="4067743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13</xdr:col>
      <xdr:colOff>238125</xdr:colOff>
      <xdr:row>52</xdr:row>
      <xdr:rowOff>95250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53E6958-7125-46FD-8C1D-A8A4E323DE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7553325" cy="981075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410823</xdr:colOff>
      <xdr:row>46</xdr:row>
      <xdr:rowOff>105986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D322FDF-9E10-4742-9B58-C0454A9905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945223" cy="867848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344139</xdr:colOff>
      <xdr:row>47</xdr:row>
      <xdr:rowOff>163133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805D9B0-F3C5-4F84-8991-D06D2B1640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78539" cy="865943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458455</xdr:colOff>
      <xdr:row>51</xdr:row>
      <xdr:rowOff>115512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24B3CAF-1366-4FB7-9C35-B3FE22FD33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992855" cy="868801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458455</xdr:colOff>
      <xdr:row>46</xdr:row>
      <xdr:rowOff>86933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7E38BC6-4CF3-4A3E-A43A-102E6F134C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992855" cy="865943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410823</xdr:colOff>
      <xdr:row>48</xdr:row>
      <xdr:rowOff>58361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3190E22-604C-47F0-8E06-DF7F7FAA2F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45223" cy="8678486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382244</xdr:colOff>
      <xdr:row>52</xdr:row>
      <xdr:rowOff>48828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7669A46-830A-4580-896B-1B5E125E2E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916644" cy="862132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325086</xdr:colOff>
      <xdr:row>45</xdr:row>
      <xdr:rowOff>153618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2027F1E-2B8B-48E4-9E5F-C4ED94B0D0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859486" cy="8726118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13</xdr:col>
      <xdr:colOff>238125</xdr:colOff>
      <xdr:row>49</xdr:row>
      <xdr:rowOff>152400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05864A9-777A-4A4C-BFD3-ABE135FEBA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7553325" cy="92964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13</xdr:col>
      <xdr:colOff>238125</xdr:colOff>
      <xdr:row>56</xdr:row>
      <xdr:rowOff>133350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CFF6ABA-1CB4-44A7-8C23-5D26BD05CB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7553325" cy="106108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40"/>
  <sheetViews>
    <sheetView tabSelected="1" topLeftCell="D1" zoomScaleNormal="100" workbookViewId="0">
      <selection activeCell="E16" sqref="E16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3.140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610</v>
      </c>
      <c r="C2" s="4">
        <f>B2*1.2</f>
        <v>732</v>
      </c>
      <c r="D2" s="4">
        <f t="shared" ref="D2:D13" si="2">C2*1.2</f>
        <v>878.4</v>
      </c>
      <c r="E2" s="5">
        <f t="shared" ref="E2:E13" si="3">R2</f>
        <v>6500000</v>
      </c>
      <c r="F2" s="10">
        <f t="shared" ref="F2:F13" si="4">ROUND((E2/B2),0)</f>
        <v>10656</v>
      </c>
      <c r="G2" s="10">
        <f t="shared" ref="G2:G13" si="5">ROUND((E2/C2),0)</f>
        <v>8880</v>
      </c>
      <c r="H2" s="10">
        <f t="shared" ref="H2:H13" si="6">ROUND((E2/D2),0)</f>
        <v>7400</v>
      </c>
      <c r="I2" s="4" t="e">
        <f>#REF!</f>
        <v>#REF!</v>
      </c>
      <c r="J2" s="4">
        <f t="shared" ref="J2:J13" si="7">S2</f>
        <v>0</v>
      </c>
      <c r="O2">
        <v>0</v>
      </c>
      <c r="P2">
        <f t="shared" ref="P2:P12" si="8">O2/1.2</f>
        <v>0</v>
      </c>
      <c r="Q2">
        <v>610</v>
      </c>
      <c r="R2" s="2">
        <v>6500000</v>
      </c>
      <c r="S2" s="8"/>
      <c r="T2" s="8"/>
    </row>
    <row r="3" spans="1:20" x14ac:dyDescent="0.25">
      <c r="A3" s="4">
        <f t="shared" si="0"/>
        <v>0</v>
      </c>
      <c r="B3" s="4">
        <f t="shared" si="1"/>
        <v>630</v>
      </c>
      <c r="C3" s="4">
        <f t="shared" ref="C3:C15" si="9">B3*1.2</f>
        <v>756</v>
      </c>
      <c r="D3" s="4">
        <f t="shared" si="2"/>
        <v>907.19999999999993</v>
      </c>
      <c r="E3" s="5">
        <f t="shared" si="3"/>
        <v>6200000</v>
      </c>
      <c r="F3" s="15">
        <f t="shared" si="4"/>
        <v>9841</v>
      </c>
      <c r="G3" s="10">
        <f t="shared" si="5"/>
        <v>8201</v>
      </c>
      <c r="H3" s="10">
        <f t="shared" si="6"/>
        <v>6834</v>
      </c>
      <c r="I3" s="4" t="e">
        <f>#REF!</f>
        <v>#REF!</v>
      </c>
      <c r="J3" s="4">
        <f t="shared" si="7"/>
        <v>0</v>
      </c>
      <c r="O3">
        <v>0</v>
      </c>
      <c r="P3">
        <f t="shared" si="8"/>
        <v>0</v>
      </c>
      <c r="Q3">
        <v>630</v>
      </c>
      <c r="R3" s="2">
        <v>6200000</v>
      </c>
      <c r="S3" s="8"/>
      <c r="T3" s="8"/>
    </row>
    <row r="4" spans="1:20" x14ac:dyDescent="0.25">
      <c r="A4" s="4">
        <f t="shared" si="0"/>
        <v>0</v>
      </c>
      <c r="B4" s="4">
        <f t="shared" si="1"/>
        <v>630</v>
      </c>
      <c r="C4" s="4">
        <f t="shared" si="9"/>
        <v>756</v>
      </c>
      <c r="D4" s="4">
        <f t="shared" si="2"/>
        <v>907.19999999999993</v>
      </c>
      <c r="E4" s="5">
        <f t="shared" si="3"/>
        <v>6600000</v>
      </c>
      <c r="F4" s="10">
        <f t="shared" si="4"/>
        <v>10476</v>
      </c>
      <c r="G4" s="10">
        <f t="shared" si="5"/>
        <v>8730</v>
      </c>
      <c r="H4" s="10">
        <f t="shared" si="6"/>
        <v>7275</v>
      </c>
      <c r="I4" s="4" t="e">
        <f>#REF!</f>
        <v>#REF!</v>
      </c>
      <c r="J4" s="4">
        <f t="shared" si="7"/>
        <v>0</v>
      </c>
      <c r="O4">
        <v>0</v>
      </c>
      <c r="P4">
        <f t="shared" si="8"/>
        <v>0</v>
      </c>
      <c r="Q4">
        <v>630</v>
      </c>
      <c r="R4" s="2">
        <v>6600000</v>
      </c>
      <c r="S4" s="8"/>
      <c r="T4" s="8"/>
    </row>
    <row r="5" spans="1:20" x14ac:dyDescent="0.25">
      <c r="A5" s="4">
        <f t="shared" si="0"/>
        <v>0</v>
      </c>
      <c r="B5" s="4">
        <f t="shared" si="1"/>
        <v>812.5</v>
      </c>
      <c r="C5" s="4">
        <f t="shared" si="9"/>
        <v>975</v>
      </c>
      <c r="D5" s="4">
        <f t="shared" si="2"/>
        <v>1170</v>
      </c>
      <c r="E5" s="5">
        <f t="shared" si="3"/>
        <v>8000000</v>
      </c>
      <c r="F5" s="15">
        <f t="shared" si="4"/>
        <v>9846</v>
      </c>
      <c r="G5" s="10">
        <f t="shared" si="5"/>
        <v>8205</v>
      </c>
      <c r="H5" s="10">
        <f t="shared" si="6"/>
        <v>6838</v>
      </c>
      <c r="I5" s="4" t="e">
        <f>#REF!</f>
        <v>#REF!</v>
      </c>
      <c r="J5" s="4">
        <f t="shared" si="7"/>
        <v>0</v>
      </c>
      <c r="O5">
        <v>0</v>
      </c>
      <c r="P5">
        <v>975</v>
      </c>
      <c r="Q5">
        <f t="shared" ref="Q5:Q12" si="10">P5/1.2</f>
        <v>812.5</v>
      </c>
      <c r="R5" s="2">
        <v>8000000</v>
      </c>
      <c r="S5" s="8"/>
      <c r="T5" s="8"/>
    </row>
    <row r="6" spans="1:20" x14ac:dyDescent="0.25">
      <c r="A6" s="4">
        <f t="shared" si="0"/>
        <v>0</v>
      </c>
      <c r="B6" s="4">
        <f t="shared" si="1"/>
        <v>583.33333333333337</v>
      </c>
      <c r="C6" s="4">
        <f t="shared" si="9"/>
        <v>700</v>
      </c>
      <c r="D6" s="4">
        <f t="shared" si="2"/>
        <v>840</v>
      </c>
      <c r="E6" s="5">
        <f t="shared" si="3"/>
        <v>6850000</v>
      </c>
      <c r="F6" s="10">
        <f t="shared" si="4"/>
        <v>11743</v>
      </c>
      <c r="G6" s="10">
        <f t="shared" si="5"/>
        <v>9786</v>
      </c>
      <c r="H6" s="10">
        <f t="shared" si="6"/>
        <v>8155</v>
      </c>
      <c r="I6" s="4" t="e">
        <f>#REF!</f>
        <v>#REF!</v>
      </c>
      <c r="J6" s="4">
        <f t="shared" si="7"/>
        <v>0</v>
      </c>
      <c r="O6">
        <v>0</v>
      </c>
      <c r="P6">
        <v>700</v>
      </c>
      <c r="Q6">
        <f t="shared" si="10"/>
        <v>583.33333333333337</v>
      </c>
      <c r="R6" s="2">
        <v>6850000</v>
      </c>
      <c r="S6" s="8"/>
      <c r="T6" s="8"/>
    </row>
    <row r="7" spans="1:20" x14ac:dyDescent="0.25">
      <c r="A7" s="4">
        <f t="shared" si="0"/>
        <v>0</v>
      </c>
      <c r="B7" s="4">
        <f t="shared" si="1"/>
        <v>804.16666666666674</v>
      </c>
      <c r="C7" s="4">
        <f t="shared" si="9"/>
        <v>965</v>
      </c>
      <c r="D7" s="4">
        <f t="shared" si="2"/>
        <v>1158</v>
      </c>
      <c r="E7" s="5">
        <f t="shared" si="3"/>
        <v>6750000</v>
      </c>
      <c r="F7" s="15">
        <f t="shared" si="4"/>
        <v>8394</v>
      </c>
      <c r="G7" s="10">
        <f t="shared" si="5"/>
        <v>6995</v>
      </c>
      <c r="H7" s="10">
        <f t="shared" si="6"/>
        <v>5829</v>
      </c>
      <c r="I7" s="4" t="e">
        <f>#REF!</f>
        <v>#REF!</v>
      </c>
      <c r="J7" s="4">
        <f t="shared" si="7"/>
        <v>0</v>
      </c>
      <c r="O7">
        <v>0</v>
      </c>
      <c r="P7">
        <v>965</v>
      </c>
      <c r="Q7">
        <f t="shared" si="10"/>
        <v>804.16666666666674</v>
      </c>
      <c r="R7" s="2">
        <v>6750000</v>
      </c>
      <c r="S7" s="8"/>
      <c r="T7" s="8"/>
    </row>
    <row r="8" spans="1:20" x14ac:dyDescent="0.25">
      <c r="A8" s="4">
        <f t="shared" si="0"/>
        <v>0</v>
      </c>
      <c r="B8" s="4">
        <f t="shared" si="1"/>
        <v>347.78484000000003</v>
      </c>
      <c r="C8" s="4">
        <f t="shared" si="9"/>
        <v>417.34180800000001</v>
      </c>
      <c r="D8" s="4">
        <f t="shared" si="2"/>
        <v>500.81016959999999</v>
      </c>
      <c r="E8" s="5">
        <f t="shared" si="3"/>
        <v>4300000</v>
      </c>
      <c r="F8" s="10">
        <f t="shared" si="4"/>
        <v>12364</v>
      </c>
      <c r="G8" s="10">
        <f t="shared" si="5"/>
        <v>10303</v>
      </c>
      <c r="H8" s="10">
        <f t="shared" si="6"/>
        <v>8586</v>
      </c>
      <c r="I8" s="4" t="e">
        <f>#REF!</f>
        <v>#REF!</v>
      </c>
      <c r="J8" s="4">
        <f t="shared" si="7"/>
        <v>4631000</v>
      </c>
      <c r="O8">
        <v>0</v>
      </c>
      <c r="P8">
        <f t="shared" si="8"/>
        <v>0</v>
      </c>
      <c r="Q8">
        <f>32.31*10.764</f>
        <v>347.78484000000003</v>
      </c>
      <c r="R8" s="2">
        <v>4300000</v>
      </c>
      <c r="S8" s="16">
        <f>R8+301000+30000</f>
        <v>4631000</v>
      </c>
      <c r="T8" s="8">
        <f>S8/Q8</f>
        <v>13315.704042763909</v>
      </c>
    </row>
    <row r="9" spans="1:20" x14ac:dyDescent="0.25">
      <c r="A9" s="4">
        <f t="shared" si="0"/>
        <v>0</v>
      </c>
      <c r="B9" s="4">
        <f t="shared" si="1"/>
        <v>553.05431999999996</v>
      </c>
      <c r="C9" s="4">
        <f t="shared" si="9"/>
        <v>663.66518399999995</v>
      </c>
      <c r="D9" s="4">
        <f t="shared" si="2"/>
        <v>796.39822079999988</v>
      </c>
      <c r="E9" s="5">
        <f t="shared" si="3"/>
        <v>7000000</v>
      </c>
      <c r="F9" s="10">
        <f t="shared" si="4"/>
        <v>12657</v>
      </c>
      <c r="G9" s="10">
        <f t="shared" si="5"/>
        <v>10547</v>
      </c>
      <c r="H9" s="10">
        <f t="shared" si="6"/>
        <v>8790</v>
      </c>
      <c r="I9" s="4" t="e">
        <f>#REF!</f>
        <v>#REF!</v>
      </c>
      <c r="J9" s="4">
        <f t="shared" si="7"/>
        <v>7320500</v>
      </c>
      <c r="O9">
        <v>0</v>
      </c>
      <c r="P9">
        <f t="shared" si="8"/>
        <v>0</v>
      </c>
      <c r="Q9">
        <f>51.38*10.764</f>
        <v>553.05431999999996</v>
      </c>
      <c r="R9" s="2">
        <v>7000000</v>
      </c>
      <c r="S9" s="16">
        <f>R9+290500+30000</f>
        <v>7320500</v>
      </c>
      <c r="T9" s="8">
        <f t="shared" ref="T9:T17" si="11">S9/Q9</f>
        <v>13236.493659429332</v>
      </c>
    </row>
    <row r="10" spans="1:20" x14ac:dyDescent="0.25">
      <c r="A10" s="4">
        <f t="shared" si="0"/>
        <v>0</v>
      </c>
      <c r="B10" s="4">
        <f t="shared" si="1"/>
        <v>553.05431999999996</v>
      </c>
      <c r="C10" s="4">
        <f t="shared" si="9"/>
        <v>663.66518399999995</v>
      </c>
      <c r="D10" s="4">
        <f t="shared" si="2"/>
        <v>796.39822079999988</v>
      </c>
      <c r="E10" s="5">
        <f t="shared" si="3"/>
        <v>7500000</v>
      </c>
      <c r="F10" s="10">
        <f t="shared" si="4"/>
        <v>13561</v>
      </c>
      <c r="G10" s="10">
        <f t="shared" si="5"/>
        <v>11301</v>
      </c>
      <c r="H10" s="10">
        <f t="shared" si="6"/>
        <v>9417</v>
      </c>
      <c r="I10" s="4" t="e">
        <f>#REF!</f>
        <v>#REF!</v>
      </c>
      <c r="J10" s="4">
        <f t="shared" si="7"/>
        <v>7980000</v>
      </c>
      <c r="O10">
        <v>0</v>
      </c>
      <c r="P10">
        <f t="shared" si="8"/>
        <v>0</v>
      </c>
      <c r="Q10">
        <f>51.38*10.764</f>
        <v>553.05431999999996</v>
      </c>
      <c r="R10" s="2">
        <v>7500000</v>
      </c>
      <c r="S10" s="16">
        <f>R10+450000+30000</f>
        <v>7980000</v>
      </c>
      <c r="T10" s="8">
        <f t="shared" si="11"/>
        <v>14428.962420906504</v>
      </c>
    </row>
    <row r="11" spans="1:20" x14ac:dyDescent="0.25">
      <c r="A11" s="4">
        <f t="shared" si="0"/>
        <v>0</v>
      </c>
      <c r="B11" s="4">
        <f t="shared" si="1"/>
        <v>550</v>
      </c>
      <c r="C11" s="4">
        <f t="shared" si="9"/>
        <v>660</v>
      </c>
      <c r="D11" s="4">
        <f t="shared" si="2"/>
        <v>792</v>
      </c>
      <c r="E11" s="5">
        <f t="shared" si="3"/>
        <v>4800000</v>
      </c>
      <c r="F11" s="10">
        <f t="shared" si="4"/>
        <v>8727</v>
      </c>
      <c r="G11" s="10">
        <f t="shared" si="5"/>
        <v>7273</v>
      </c>
      <c r="H11" s="10">
        <f t="shared" si="6"/>
        <v>6061</v>
      </c>
      <c r="I11" s="4" t="e">
        <f>#REF!</f>
        <v>#REF!</v>
      </c>
      <c r="J11" s="4">
        <f t="shared" si="7"/>
        <v>0</v>
      </c>
      <c r="O11">
        <v>0</v>
      </c>
      <c r="P11">
        <v>660</v>
      </c>
      <c r="Q11">
        <f t="shared" si="10"/>
        <v>550</v>
      </c>
      <c r="R11" s="2">
        <v>4800000</v>
      </c>
      <c r="S11" s="8"/>
      <c r="T11" s="8">
        <f t="shared" si="11"/>
        <v>0</v>
      </c>
    </row>
    <row r="12" spans="1:20" x14ac:dyDescent="0.25">
      <c r="A12" s="4">
        <f t="shared" si="0"/>
        <v>0</v>
      </c>
      <c r="B12" s="4">
        <f t="shared" si="1"/>
        <v>555</v>
      </c>
      <c r="C12" s="4">
        <f t="shared" si="9"/>
        <v>666</v>
      </c>
      <c r="D12" s="4">
        <f t="shared" si="2"/>
        <v>799.19999999999993</v>
      </c>
      <c r="E12" s="5">
        <f t="shared" si="3"/>
        <v>3600000</v>
      </c>
      <c r="F12" s="15">
        <f t="shared" si="4"/>
        <v>6486</v>
      </c>
      <c r="G12" s="10">
        <f t="shared" si="5"/>
        <v>5405</v>
      </c>
      <c r="H12" s="10">
        <f t="shared" si="6"/>
        <v>4505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v>555</v>
      </c>
      <c r="R12" s="2">
        <v>3600000</v>
      </c>
      <c r="S12" s="8"/>
      <c r="T12" s="8">
        <f t="shared" si="11"/>
        <v>0</v>
      </c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2">O13/1.2</f>
        <v>0</v>
      </c>
      <c r="Q13">
        <f t="shared" ref="Q13" si="13">P13/1.2</f>
        <v>0</v>
      </c>
      <c r="R13" s="2">
        <v>0</v>
      </c>
      <c r="S13" s="8"/>
      <c r="T13" s="8" t="e">
        <f t="shared" si="11"/>
        <v>#DIV/0!</v>
      </c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4">C14*1.2</f>
        <v>0</v>
      </c>
      <c r="E14" s="5">
        <f t="shared" ref="E14:E15" si="15">R14</f>
        <v>0</v>
      </c>
      <c r="F14" s="10" t="e">
        <f t="shared" ref="F14:F15" si="16">ROUND((E14/B14),0)</f>
        <v>#DIV/0!</v>
      </c>
      <c r="G14" s="10" t="e">
        <f t="shared" ref="G14:G15" si="17">ROUND((E14/C14),0)</f>
        <v>#DIV/0!</v>
      </c>
      <c r="H14" s="4" t="e">
        <f t="shared" ref="H14:H15" si="18">ROUND((E14/D14),0)</f>
        <v>#DIV/0!</v>
      </c>
      <c r="I14" s="4" t="e">
        <f>#REF!</f>
        <v>#REF!</v>
      </c>
      <c r="J14" s="4">
        <f t="shared" ref="J14:J15" si="19">S14</f>
        <v>0</v>
      </c>
      <c r="O14">
        <v>0</v>
      </c>
      <c r="P14">
        <f t="shared" ref="P14:P15" si="20">O14/1.2</f>
        <v>0</v>
      </c>
      <c r="Q14">
        <f t="shared" ref="Q14:Q15" si="21">P14/1.2</f>
        <v>0</v>
      </c>
      <c r="R14" s="2">
        <v>0</v>
      </c>
      <c r="S14" s="8"/>
      <c r="T14" s="8" t="e">
        <f t="shared" si="11"/>
        <v>#DIV/0!</v>
      </c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4"/>
        <v>0</v>
      </c>
      <c r="E15" s="5">
        <f t="shared" si="15"/>
        <v>0</v>
      </c>
      <c r="F15" s="10" t="e">
        <f t="shared" si="16"/>
        <v>#DIV/0!</v>
      </c>
      <c r="G15" s="4" t="e">
        <f t="shared" si="17"/>
        <v>#DIV/0!</v>
      </c>
      <c r="H15" s="4" t="e">
        <f t="shared" si="18"/>
        <v>#DIV/0!</v>
      </c>
      <c r="I15" s="4" t="e">
        <f>#REF!</f>
        <v>#REF!</v>
      </c>
      <c r="J15" s="4">
        <f t="shared" si="19"/>
        <v>0</v>
      </c>
      <c r="O15">
        <v>0</v>
      </c>
      <c r="P15">
        <f t="shared" si="20"/>
        <v>0</v>
      </c>
      <c r="Q15">
        <f t="shared" si="21"/>
        <v>0</v>
      </c>
      <c r="R15" s="2">
        <v>0</v>
      </c>
      <c r="S15" s="8"/>
      <c r="T15" s="8" t="e">
        <f t="shared" si="11"/>
        <v>#DIV/0!</v>
      </c>
    </row>
    <row r="16" spans="1:20" x14ac:dyDescent="0.25">
      <c r="T16" s="8" t="e">
        <f t="shared" si="11"/>
        <v>#DIV/0!</v>
      </c>
    </row>
    <row r="17" spans="7:24" x14ac:dyDescent="0.25">
      <c r="G17" t="s">
        <v>13</v>
      </c>
      <c r="T17" s="8" t="e">
        <f t="shared" si="11"/>
        <v>#DIV/0!</v>
      </c>
    </row>
    <row r="18" spans="7:24" x14ac:dyDescent="0.25">
      <c r="G18" t="s">
        <v>18</v>
      </c>
      <c r="H18">
        <v>722</v>
      </c>
      <c r="I18">
        <f>67.03*10.764</f>
        <v>721.51091999999994</v>
      </c>
      <c r="J18" t="s">
        <v>21</v>
      </c>
    </row>
    <row r="19" spans="7:24" x14ac:dyDescent="0.25">
      <c r="G19" t="s">
        <v>19</v>
      </c>
      <c r="H19">
        <v>6700</v>
      </c>
    </row>
    <row r="20" spans="7:24" x14ac:dyDescent="0.25">
      <c r="G20" t="s">
        <v>20</v>
      </c>
      <c r="H20">
        <f>H19*H18</f>
        <v>4837400</v>
      </c>
    </row>
    <row r="22" spans="7:24" x14ac:dyDescent="0.25">
      <c r="G22" s="6"/>
      <c r="H22" s="6"/>
      <c r="O22" t="s">
        <v>23</v>
      </c>
    </row>
    <row r="23" spans="7:24" x14ac:dyDescent="0.25">
      <c r="O23">
        <v>17.5</v>
      </c>
      <c r="P23">
        <v>9.1999999999999993</v>
      </c>
      <c r="Q23">
        <f>P23*O23</f>
        <v>161</v>
      </c>
      <c r="V23">
        <v>48000</v>
      </c>
    </row>
    <row r="24" spans="7:24" x14ac:dyDescent="0.25">
      <c r="I24" t="s">
        <v>24</v>
      </c>
      <c r="O24">
        <v>2</v>
      </c>
      <c r="P24" s="11">
        <v>9.1999999999999993</v>
      </c>
      <c r="Q24">
        <f t="shared" ref="Q24:Q36" si="22">P24*O24</f>
        <v>18.399999999999999</v>
      </c>
      <c r="R24" s="13"/>
      <c r="T24" s="11"/>
      <c r="U24" s="11"/>
      <c r="V24" s="11">
        <f>V23*1.1</f>
        <v>52800.000000000007</v>
      </c>
      <c r="W24" s="11">
        <f>V24*1.1</f>
        <v>58080.000000000015</v>
      </c>
      <c r="X24" s="11"/>
    </row>
    <row r="25" spans="7:24" x14ac:dyDescent="0.25">
      <c r="I25" t="s">
        <v>22</v>
      </c>
      <c r="O25">
        <v>2.8</v>
      </c>
      <c r="P25" s="11">
        <v>9</v>
      </c>
      <c r="Q25">
        <f t="shared" si="22"/>
        <v>25.2</v>
      </c>
      <c r="R25" s="14"/>
      <c r="T25" s="14"/>
      <c r="U25" s="14"/>
      <c r="V25" s="11">
        <v>8880</v>
      </c>
      <c r="W25" s="11">
        <f>W24/10.764</f>
        <v>5395.7636566332239</v>
      </c>
      <c r="X25" s="11"/>
    </row>
    <row r="26" spans="7:24" x14ac:dyDescent="0.25">
      <c r="G26" t="s">
        <v>14</v>
      </c>
      <c r="O26">
        <v>12.8</v>
      </c>
      <c r="P26" s="11">
        <v>7.5</v>
      </c>
      <c r="Q26">
        <f t="shared" si="22"/>
        <v>96</v>
      </c>
      <c r="R26" s="11"/>
      <c r="T26" s="11"/>
      <c r="U26" s="11"/>
      <c r="V26" s="11">
        <f>V24-V25</f>
        <v>43920.000000000007</v>
      </c>
      <c r="W26" s="11">
        <f>W25*1.2</f>
        <v>6474.9163879598682</v>
      </c>
      <c r="X26" s="11"/>
    </row>
    <row r="27" spans="7:24" x14ac:dyDescent="0.25">
      <c r="G27" t="s">
        <v>15</v>
      </c>
      <c r="H27">
        <v>3331600</v>
      </c>
      <c r="O27">
        <v>2</v>
      </c>
      <c r="P27" s="11">
        <v>7.5</v>
      </c>
      <c r="Q27">
        <f t="shared" si="22"/>
        <v>15</v>
      </c>
      <c r="R27" s="11"/>
      <c r="T27" s="11"/>
      <c r="U27" s="11"/>
      <c r="V27" s="11"/>
      <c r="W27" s="11"/>
      <c r="X27" s="11"/>
    </row>
    <row r="28" spans="7:24" x14ac:dyDescent="0.25">
      <c r="G28" t="s">
        <v>16</v>
      </c>
      <c r="H28">
        <v>233300</v>
      </c>
      <c r="O28">
        <v>2</v>
      </c>
      <c r="P28" s="11">
        <v>1.8</v>
      </c>
      <c r="Q28">
        <f t="shared" si="22"/>
        <v>3.6</v>
      </c>
      <c r="R28" s="12"/>
      <c r="T28" s="12"/>
      <c r="U28" s="12"/>
      <c r="V28" s="11"/>
      <c r="W28" s="11"/>
      <c r="X28" s="11"/>
    </row>
    <row r="29" spans="7:24" x14ac:dyDescent="0.25">
      <c r="G29" t="s">
        <v>17</v>
      </c>
      <c r="H29">
        <v>30000</v>
      </c>
      <c r="O29">
        <v>9.1999999999999993</v>
      </c>
      <c r="P29" s="11">
        <v>10.3</v>
      </c>
      <c r="Q29">
        <f t="shared" si="22"/>
        <v>94.76</v>
      </c>
      <c r="R29" s="11"/>
      <c r="T29" s="11"/>
      <c r="U29" s="11"/>
      <c r="V29" s="11"/>
      <c r="W29" s="11"/>
      <c r="X29" s="11"/>
    </row>
    <row r="30" spans="7:24" x14ac:dyDescent="0.25">
      <c r="H30">
        <f>SUM(H27:H29)</f>
        <v>3594900</v>
      </c>
      <c r="O30">
        <v>2.2000000000000002</v>
      </c>
      <c r="P30" s="11">
        <v>9.1999999999999993</v>
      </c>
      <c r="Q30">
        <f t="shared" si="22"/>
        <v>20.239999999999998</v>
      </c>
      <c r="R30" s="11"/>
      <c r="T30" s="11"/>
      <c r="U30" s="11"/>
      <c r="V30" s="11"/>
      <c r="W30" s="11"/>
      <c r="X30" s="11"/>
    </row>
    <row r="31" spans="7:24" x14ac:dyDescent="0.25">
      <c r="O31">
        <v>3.9</v>
      </c>
      <c r="P31" s="11">
        <v>6.8</v>
      </c>
      <c r="Q31">
        <f t="shared" si="22"/>
        <v>26.52</v>
      </c>
      <c r="R31" s="11"/>
      <c r="T31" s="11"/>
      <c r="U31" s="11"/>
      <c r="V31" s="11"/>
      <c r="W31" s="11"/>
      <c r="X31" s="11"/>
    </row>
    <row r="32" spans="7:24" x14ac:dyDescent="0.25">
      <c r="O32">
        <v>9.6</v>
      </c>
      <c r="P32" s="11">
        <v>11</v>
      </c>
      <c r="Q32">
        <f t="shared" si="22"/>
        <v>105.6</v>
      </c>
      <c r="R32" s="11"/>
      <c r="S32" s="6"/>
      <c r="T32" s="11"/>
      <c r="U32" s="11"/>
      <c r="V32" s="11"/>
      <c r="W32" s="11"/>
      <c r="X32" s="11"/>
    </row>
    <row r="33" spans="15:24" x14ac:dyDescent="0.25">
      <c r="O33">
        <v>4.5</v>
      </c>
      <c r="P33" s="11">
        <v>8.9</v>
      </c>
      <c r="Q33">
        <f t="shared" si="22"/>
        <v>40.050000000000004</v>
      </c>
      <c r="R33" s="11"/>
      <c r="S33" s="6"/>
      <c r="T33" s="11"/>
      <c r="U33" s="11"/>
      <c r="V33" s="11"/>
      <c r="W33" s="11"/>
      <c r="X33" s="11"/>
    </row>
    <row r="34" spans="15:24" x14ac:dyDescent="0.25">
      <c r="O34">
        <v>6.3</v>
      </c>
      <c r="P34" s="11">
        <v>3.9</v>
      </c>
      <c r="Q34">
        <f t="shared" si="22"/>
        <v>24.57</v>
      </c>
      <c r="R34" s="11"/>
    </row>
    <row r="35" spans="15:24" x14ac:dyDescent="0.25">
      <c r="O35">
        <v>10.3</v>
      </c>
      <c r="P35" s="11">
        <v>9.9</v>
      </c>
      <c r="Q35">
        <f t="shared" si="22"/>
        <v>101.97000000000001</v>
      </c>
      <c r="R35" s="11"/>
      <c r="T35" s="6"/>
    </row>
    <row r="36" spans="15:24" x14ac:dyDescent="0.25">
      <c r="O36">
        <v>3.9</v>
      </c>
      <c r="P36" s="11">
        <v>6.3</v>
      </c>
      <c r="Q36">
        <f t="shared" si="22"/>
        <v>24.57</v>
      </c>
      <c r="R36" s="11"/>
      <c r="S36" s="6"/>
    </row>
    <row r="37" spans="15:24" x14ac:dyDescent="0.25">
      <c r="Q37">
        <f>SUM(Q23:Q36)</f>
        <v>757.48000000000013</v>
      </c>
    </row>
    <row r="39" spans="15:24" x14ac:dyDescent="0.25">
      <c r="Q39">
        <f>Q33+Q30+Q27+Q24</f>
        <v>93.69</v>
      </c>
    </row>
    <row r="40" spans="15:24" x14ac:dyDescent="0.25">
      <c r="Q40">
        <f>Q37-Q39</f>
        <v>663.79000000000019</v>
      </c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2025-02-14T08:37:56Z</dcterms:modified>
</cp:coreProperties>
</file>